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backupFile="1" codeName="ThisWorkbook" defaultThemeVersion="153222"/>
  <mc:AlternateContent xmlns:mc="http://schemas.openxmlformats.org/markup-compatibility/2006">
    <mc:Choice Requires="x15">
      <x15ac:absPath xmlns:x15ac="http://schemas.microsoft.com/office/spreadsheetml/2010/11/ac" url="C:\Files_new_3\UNISIG\WGI\SUBSET-116\"/>
    </mc:Choice>
  </mc:AlternateContent>
  <bookViews>
    <workbookView xWindow="60" yWindow="-120" windowWidth="15390" windowHeight="9180" tabRatio="437"/>
  </bookViews>
  <sheets>
    <sheet name="All Loops" sheetId="4" r:id="rId1"/>
    <sheet name="CF Loop no. 1" sheetId="8" r:id="rId2"/>
    <sheet name="CF Loop no. 2" sheetId="12" r:id="rId3"/>
    <sheet name="CF Loop no. 3" sheetId="13" r:id="rId4"/>
  </sheets>
  <definedNames>
    <definedName name="del10x">'All Loops'!#REF!</definedName>
    <definedName name="del10y">'All Loops'!#REF!</definedName>
    <definedName name="del10z">'All Loops'!#REF!</definedName>
    <definedName name="del1x" localSheetId="0">'All Loops'!#REF!</definedName>
    <definedName name="del1x">#REF!</definedName>
    <definedName name="del1y" localSheetId="0">'All Loops'!#REF!</definedName>
    <definedName name="del1y">#REF!</definedName>
    <definedName name="del1z" localSheetId="0">'All Loops'!#REF!</definedName>
    <definedName name="del1z">#REF!</definedName>
    <definedName name="del2x" localSheetId="0">'All Loops'!#REF!</definedName>
    <definedName name="del2x">#REF!</definedName>
    <definedName name="del2y" localSheetId="0">'All Loops'!#REF!</definedName>
    <definedName name="del2y">#REF!</definedName>
    <definedName name="del2z" localSheetId="0">'All Loops'!#REF!</definedName>
    <definedName name="del2z">#REF!</definedName>
    <definedName name="del3x" localSheetId="0">'All Loops'!#REF!</definedName>
    <definedName name="del3x">#REF!</definedName>
    <definedName name="del3y" localSheetId="0">'All Loops'!#REF!</definedName>
    <definedName name="del3y">#REF!</definedName>
    <definedName name="del3z" localSheetId="0">'All Loops'!#REF!</definedName>
    <definedName name="del3z">#REF!</definedName>
    <definedName name="del4x" localSheetId="0">'All Loops'!#REF!</definedName>
    <definedName name="del4x">#REF!</definedName>
    <definedName name="del4y" localSheetId="0">'All Loops'!#REF!</definedName>
    <definedName name="del4y">#REF!</definedName>
    <definedName name="del4z" localSheetId="0">'All Loops'!#REF!</definedName>
    <definedName name="del4z">#REF!</definedName>
    <definedName name="del5x" localSheetId="0">'All Loops'!#REF!</definedName>
    <definedName name="del5x">#REF!</definedName>
    <definedName name="del5y" localSheetId="0">'All Loops'!#REF!</definedName>
    <definedName name="del5y">#REF!</definedName>
    <definedName name="del5z" localSheetId="0">'All Loops'!#REF!</definedName>
    <definedName name="del5z">#REF!</definedName>
    <definedName name="del6x" localSheetId="0">'All Loops'!#REF!</definedName>
    <definedName name="del6x">#REF!</definedName>
    <definedName name="del6y" localSheetId="0">'All Loops'!#REF!</definedName>
    <definedName name="del6y">#REF!</definedName>
    <definedName name="del6z" localSheetId="0">'All Loops'!#REF!</definedName>
    <definedName name="del6z">#REF!</definedName>
    <definedName name="del7x">'All Loops'!#REF!</definedName>
    <definedName name="del7y">'All Loops'!#REF!</definedName>
    <definedName name="del7z">'All Loops'!#REF!</definedName>
    <definedName name="del8x">'All Loops'!#REF!</definedName>
    <definedName name="del8y">'All Loops'!#REF!</definedName>
    <definedName name="del8z">'All Loops'!#REF!</definedName>
    <definedName name="del9x">'All Loops'!#REF!</definedName>
    <definedName name="del9y">'All Loops'!#REF!</definedName>
    <definedName name="del9z">'All Loops'!#REF!</definedName>
    <definedName name="delx" localSheetId="0">'All Loops'!#REF!</definedName>
    <definedName name="delx">#REF!</definedName>
    <definedName name="dely" localSheetId="0">'All Loops'!#REF!</definedName>
    <definedName name="dely">#REF!</definedName>
    <definedName name="delz" localSheetId="0">'All Loops'!#REF!</definedName>
    <definedName name="delz">#REF!</definedName>
    <definedName name="devX1">'All Loops'!$C$96</definedName>
    <definedName name="devX2">'All Loops'!$C$97</definedName>
    <definedName name="devX3">'All Loops'!$C$98</definedName>
    <definedName name="devX4">'All Loops'!#REF!</definedName>
    <definedName name="devY1">'All Loops'!$F$96</definedName>
    <definedName name="devY2">'All Loops'!$F$97</definedName>
    <definedName name="devY3">'All Loops'!$F$98</definedName>
    <definedName name="devY4">'All Loops'!#REF!</definedName>
    <definedName name="devZ1">'All Loops'!$I$96</definedName>
    <definedName name="devZ2">'All Loops'!$I$97</definedName>
    <definedName name="devZ3">'All Loops'!$I$98</definedName>
    <definedName name="devZ4">'All Loops'!#REF!</definedName>
  </definedNames>
  <calcPr calcId="152511"/>
  <customWorkbookViews>
    <customWorkbookView name="KONMIMA - Personal View" guid="{31180BA9-61CE-11D6-829F-0002A5CEDC6B}" mergeInterval="0" personalView="1" maximized="1" windowWidth="1020" windowHeight="579" tabRatio="637" activeSheetId="4"/>
  </customWorkbookViews>
  <fileRecoveryPr repairLoad="1"/>
</workbook>
</file>

<file path=xl/calcChain.xml><?xml version="1.0" encoding="utf-8"?>
<calcChain xmlns="http://schemas.openxmlformats.org/spreadsheetml/2006/main">
  <c r="C6" i="13" l="1"/>
  <c r="C5" i="13"/>
  <c r="C4" i="13"/>
  <c r="C3" i="13"/>
  <c r="C6" i="12"/>
  <c r="C5" i="12"/>
  <c r="C4" i="12"/>
  <c r="C3" i="12"/>
  <c r="C6" i="8"/>
  <c r="C5" i="8"/>
  <c r="C4" i="8"/>
  <c r="C3" i="8"/>
  <c r="E106" i="4"/>
  <c r="D106" i="4"/>
  <c r="C106" i="4"/>
  <c r="E105" i="4"/>
  <c r="D105" i="4"/>
  <c r="C105" i="4"/>
  <c r="E104" i="4"/>
  <c r="D104" i="4"/>
  <c r="C104" i="4"/>
  <c r="E103" i="4"/>
  <c r="D103" i="4"/>
  <c r="C103" i="4"/>
  <c r="P94" i="4"/>
  <c r="O94" i="4"/>
  <c r="N94" i="4"/>
  <c r="M94" i="4"/>
  <c r="L94" i="4"/>
  <c r="K94" i="4"/>
  <c r="J94" i="4"/>
  <c r="I94" i="4"/>
  <c r="H94" i="4"/>
  <c r="G94" i="4"/>
  <c r="F94" i="4"/>
  <c r="E94" i="4"/>
  <c r="P93" i="4"/>
  <c r="O93" i="4"/>
  <c r="N93" i="4"/>
  <c r="M93" i="4"/>
  <c r="L93" i="4"/>
  <c r="K93" i="4"/>
  <c r="J93" i="4"/>
  <c r="I93" i="4"/>
  <c r="H93" i="4"/>
  <c r="G93" i="4"/>
  <c r="F93" i="4"/>
  <c r="E93" i="4"/>
  <c r="P92" i="4"/>
  <c r="O92" i="4"/>
  <c r="N92" i="4"/>
  <c r="M92" i="4"/>
  <c r="L92" i="4"/>
  <c r="K92" i="4"/>
  <c r="J92" i="4"/>
  <c r="I92" i="4"/>
  <c r="H92" i="4"/>
  <c r="G92" i="4"/>
  <c r="F92" i="4"/>
  <c r="E92" i="4"/>
  <c r="P91" i="4"/>
  <c r="O91" i="4"/>
  <c r="N91" i="4"/>
  <c r="M91" i="4"/>
  <c r="L91" i="4"/>
  <c r="K91" i="4"/>
  <c r="J91" i="4"/>
  <c r="I91" i="4"/>
  <c r="H91" i="4"/>
  <c r="G91" i="4"/>
  <c r="F91" i="4"/>
  <c r="E91" i="4"/>
  <c r="P90" i="4"/>
  <c r="O90" i="4"/>
  <c r="N90" i="4"/>
  <c r="M90" i="4"/>
  <c r="L90" i="4"/>
  <c r="K90" i="4"/>
  <c r="J90" i="4"/>
  <c r="I90" i="4"/>
  <c r="H90" i="4"/>
  <c r="G90" i="4"/>
  <c r="F90" i="4"/>
  <c r="E90" i="4"/>
  <c r="P89" i="4"/>
  <c r="O89" i="4"/>
  <c r="N89" i="4"/>
  <c r="M89" i="4"/>
  <c r="L89" i="4"/>
  <c r="K89" i="4"/>
  <c r="J89" i="4"/>
  <c r="I89" i="4"/>
  <c r="H89" i="4"/>
  <c r="G89" i="4"/>
  <c r="F89" i="4"/>
  <c r="E89" i="4"/>
  <c r="P88" i="4"/>
  <c r="O88" i="4"/>
  <c r="N88" i="4"/>
  <c r="M88" i="4"/>
  <c r="L88" i="4"/>
  <c r="K88" i="4"/>
  <c r="J88" i="4"/>
  <c r="I88" i="4"/>
  <c r="H88" i="4"/>
  <c r="G88" i="4"/>
  <c r="F88" i="4"/>
  <c r="E88" i="4"/>
  <c r="P87" i="4"/>
  <c r="O87" i="4"/>
  <c r="N87" i="4"/>
  <c r="M87" i="4"/>
  <c r="L87" i="4"/>
  <c r="K87" i="4"/>
  <c r="J87" i="4"/>
  <c r="I87" i="4"/>
  <c r="H87" i="4"/>
  <c r="G87" i="4"/>
  <c r="F87" i="4"/>
  <c r="E87" i="4"/>
  <c r="P86" i="4"/>
  <c r="O86" i="4"/>
  <c r="N86" i="4"/>
  <c r="M86" i="4"/>
  <c r="L86" i="4"/>
  <c r="K86" i="4"/>
  <c r="J86" i="4"/>
  <c r="I86" i="4"/>
  <c r="H86" i="4"/>
  <c r="G86" i="4"/>
  <c r="F86" i="4"/>
  <c r="E86" i="4"/>
  <c r="P85" i="4"/>
  <c r="O85" i="4"/>
  <c r="N85" i="4"/>
  <c r="M85" i="4"/>
  <c r="L85" i="4"/>
  <c r="K85" i="4"/>
  <c r="J85" i="4"/>
  <c r="I85" i="4"/>
  <c r="H85" i="4"/>
  <c r="G85" i="4"/>
  <c r="F85" i="4"/>
  <c r="E85" i="4"/>
  <c r="P84" i="4"/>
  <c r="O84" i="4"/>
  <c r="N84" i="4"/>
  <c r="M84" i="4"/>
  <c r="L84" i="4"/>
  <c r="K84" i="4"/>
  <c r="J84" i="4"/>
  <c r="I84" i="4"/>
  <c r="H84" i="4"/>
  <c r="G84" i="4"/>
  <c r="F84" i="4"/>
  <c r="E84" i="4"/>
  <c r="P83" i="4"/>
  <c r="O83" i="4"/>
  <c r="N83" i="4"/>
  <c r="M83" i="4"/>
  <c r="L83" i="4"/>
  <c r="K83" i="4"/>
  <c r="J83" i="4"/>
  <c r="I83" i="4"/>
  <c r="H83" i="4"/>
  <c r="G83" i="4"/>
  <c r="F83" i="4"/>
  <c r="E83" i="4"/>
  <c r="P82" i="4"/>
  <c r="O82" i="4"/>
  <c r="N82" i="4"/>
  <c r="M82" i="4"/>
  <c r="L82" i="4"/>
  <c r="K82" i="4"/>
  <c r="J82" i="4"/>
  <c r="I82" i="4"/>
  <c r="H82" i="4"/>
  <c r="G82" i="4"/>
  <c r="F82" i="4"/>
  <c r="E82" i="4"/>
  <c r="P81" i="4"/>
  <c r="O81" i="4"/>
  <c r="N81" i="4"/>
  <c r="M81" i="4"/>
  <c r="L81" i="4"/>
  <c r="K81" i="4"/>
  <c r="J81" i="4"/>
  <c r="I81" i="4"/>
  <c r="H81" i="4"/>
  <c r="G81" i="4"/>
  <c r="F81" i="4"/>
  <c r="E81" i="4"/>
  <c r="P80" i="4"/>
  <c r="O80" i="4"/>
  <c r="N80" i="4"/>
  <c r="M80" i="4"/>
  <c r="L80" i="4"/>
  <c r="K80" i="4"/>
  <c r="J80" i="4"/>
  <c r="I80" i="4"/>
  <c r="H80" i="4"/>
  <c r="G80" i="4"/>
  <c r="F80" i="4"/>
  <c r="E80" i="4"/>
  <c r="P79" i="4"/>
  <c r="O79" i="4"/>
  <c r="N79" i="4"/>
  <c r="M79" i="4"/>
  <c r="L79" i="4"/>
  <c r="K79" i="4"/>
  <c r="J79" i="4"/>
  <c r="I79" i="4"/>
  <c r="H79" i="4"/>
  <c r="G79" i="4"/>
  <c r="F79" i="4"/>
  <c r="E79" i="4"/>
  <c r="P78" i="4"/>
  <c r="O78" i="4"/>
  <c r="N78" i="4"/>
  <c r="M78" i="4"/>
  <c r="L78" i="4"/>
  <c r="K78" i="4"/>
  <c r="J78" i="4"/>
  <c r="I78" i="4"/>
  <c r="H78" i="4"/>
  <c r="G78" i="4"/>
  <c r="F78" i="4"/>
  <c r="E78" i="4"/>
  <c r="N71" i="4"/>
  <c r="M71" i="4"/>
  <c r="L71" i="4"/>
  <c r="K71" i="4"/>
  <c r="N70" i="4"/>
  <c r="M70" i="4"/>
  <c r="L70" i="4"/>
  <c r="K70" i="4"/>
  <c r="N69" i="4"/>
  <c r="M69" i="4"/>
  <c r="L69" i="4"/>
  <c r="K69" i="4"/>
  <c r="N68" i="4"/>
  <c r="M68" i="4"/>
  <c r="L68" i="4"/>
  <c r="K68" i="4"/>
  <c r="N67" i="4"/>
  <c r="M67" i="4"/>
  <c r="L67" i="4"/>
  <c r="K67" i="4"/>
  <c r="N66" i="4"/>
  <c r="M66" i="4"/>
  <c r="L66" i="4"/>
  <c r="K66" i="4"/>
  <c r="N65" i="4"/>
  <c r="M65" i="4"/>
  <c r="L65" i="4"/>
  <c r="K65" i="4"/>
  <c r="N64" i="4"/>
  <c r="M64" i="4"/>
  <c r="L64" i="4"/>
  <c r="K64" i="4"/>
  <c r="N63" i="4"/>
  <c r="M63" i="4"/>
  <c r="L63" i="4"/>
  <c r="K63" i="4"/>
  <c r="N62" i="4"/>
  <c r="M62" i="4"/>
  <c r="L62" i="4"/>
  <c r="K62" i="4"/>
  <c r="N61" i="4"/>
  <c r="M61" i="4"/>
  <c r="L61" i="4"/>
  <c r="K61" i="4"/>
  <c r="N60" i="4"/>
  <c r="M60" i="4"/>
  <c r="L60" i="4"/>
  <c r="K60" i="4"/>
  <c r="N59" i="4"/>
  <c r="M59" i="4"/>
  <c r="L59" i="4"/>
  <c r="K59" i="4"/>
  <c r="N58" i="4"/>
  <c r="M58" i="4"/>
  <c r="L58" i="4"/>
  <c r="K58" i="4"/>
  <c r="N57" i="4"/>
  <c r="M57" i="4"/>
  <c r="L57" i="4"/>
  <c r="K57" i="4"/>
  <c r="N56" i="4"/>
  <c r="M56" i="4"/>
  <c r="L56" i="4"/>
  <c r="K56" i="4"/>
  <c r="N55" i="4"/>
  <c r="M55" i="4"/>
  <c r="L55" i="4"/>
  <c r="K55" i="4"/>
  <c r="N48" i="4"/>
  <c r="M48" i="4"/>
  <c r="L48" i="4"/>
  <c r="K48" i="4"/>
  <c r="N47" i="4"/>
  <c r="M47" i="4"/>
  <c r="L47" i="4"/>
  <c r="K47" i="4"/>
  <c r="N46" i="4"/>
  <c r="M46" i="4"/>
  <c r="L46" i="4"/>
  <c r="K46" i="4"/>
  <c r="N45" i="4"/>
  <c r="M45" i="4"/>
  <c r="L45" i="4"/>
  <c r="K45" i="4"/>
  <c r="N44" i="4"/>
  <c r="M44" i="4"/>
  <c r="L44" i="4"/>
  <c r="K44" i="4"/>
  <c r="N43" i="4"/>
  <c r="M43" i="4"/>
  <c r="L43" i="4"/>
  <c r="K43" i="4"/>
  <c r="N42" i="4"/>
  <c r="M42" i="4"/>
  <c r="L42" i="4"/>
  <c r="K42" i="4"/>
  <c r="N41" i="4"/>
  <c r="M41" i="4"/>
  <c r="L41" i="4"/>
  <c r="K41" i="4"/>
  <c r="N40" i="4"/>
  <c r="M40" i="4"/>
  <c r="L40" i="4"/>
  <c r="K40" i="4"/>
  <c r="N39" i="4"/>
  <c r="M39" i="4"/>
  <c r="L39" i="4"/>
  <c r="K39" i="4"/>
  <c r="N38" i="4"/>
  <c r="M38" i="4"/>
  <c r="L38" i="4"/>
  <c r="K38" i="4"/>
  <c r="N37" i="4"/>
  <c r="M37" i="4"/>
  <c r="L37" i="4"/>
  <c r="K37" i="4"/>
  <c r="N36" i="4"/>
  <c r="M36" i="4"/>
  <c r="L36" i="4"/>
  <c r="K36" i="4"/>
  <c r="N35" i="4"/>
  <c r="M35" i="4"/>
  <c r="L35" i="4"/>
  <c r="K35" i="4"/>
  <c r="N34" i="4"/>
  <c r="M34" i="4"/>
  <c r="L34" i="4"/>
  <c r="K34" i="4"/>
  <c r="N33" i="4"/>
  <c r="M33" i="4"/>
  <c r="L33" i="4"/>
  <c r="K33" i="4"/>
  <c r="N32" i="4"/>
  <c r="M32" i="4"/>
  <c r="L32" i="4"/>
  <c r="K32" i="4"/>
  <c r="N25" i="4"/>
  <c r="M25" i="4"/>
  <c r="L25" i="4"/>
  <c r="K25" i="4"/>
  <c r="N24" i="4"/>
  <c r="M24" i="4"/>
  <c r="L24" i="4"/>
  <c r="K24" i="4"/>
  <c r="N23" i="4"/>
  <c r="M23" i="4"/>
  <c r="L23" i="4"/>
  <c r="K23" i="4"/>
  <c r="N22" i="4"/>
  <c r="M22" i="4"/>
  <c r="L22" i="4"/>
  <c r="K22" i="4"/>
  <c r="N21" i="4"/>
  <c r="M21" i="4"/>
  <c r="L21" i="4"/>
  <c r="K21" i="4"/>
  <c r="N20" i="4"/>
  <c r="M20" i="4"/>
  <c r="L20" i="4"/>
  <c r="K20" i="4"/>
  <c r="N19" i="4"/>
  <c r="M19" i="4"/>
  <c r="L19" i="4"/>
  <c r="K19" i="4"/>
  <c r="N18" i="4"/>
  <c r="M18" i="4"/>
  <c r="L18" i="4"/>
  <c r="K18" i="4"/>
  <c r="N17" i="4"/>
  <c r="M17" i="4"/>
  <c r="L17" i="4"/>
  <c r="K17" i="4"/>
  <c r="N16" i="4"/>
  <c r="M16" i="4"/>
  <c r="L16" i="4"/>
  <c r="K16" i="4"/>
  <c r="N15" i="4"/>
  <c r="M15" i="4"/>
  <c r="L15" i="4"/>
  <c r="K15" i="4"/>
  <c r="N14" i="4"/>
  <c r="M14" i="4"/>
  <c r="L14" i="4"/>
  <c r="K14" i="4"/>
  <c r="N13" i="4"/>
  <c r="M13" i="4"/>
  <c r="L13" i="4"/>
  <c r="K13" i="4"/>
  <c r="N12" i="4"/>
  <c r="M12" i="4"/>
  <c r="L12" i="4"/>
  <c r="K12" i="4"/>
  <c r="N11" i="4"/>
  <c r="M11" i="4"/>
  <c r="L11" i="4"/>
  <c r="K11" i="4"/>
  <c r="N10" i="4"/>
  <c r="M10" i="4"/>
  <c r="L10" i="4"/>
  <c r="K10" i="4"/>
  <c r="N9" i="4"/>
  <c r="M9" i="4"/>
  <c r="L9" i="4"/>
  <c r="K9" i="4"/>
</calcChain>
</file>

<file path=xl/sharedStrings.xml><?xml version="1.0" encoding="utf-8"?>
<sst xmlns="http://schemas.openxmlformats.org/spreadsheetml/2006/main" count="101" uniqueCount="49">
  <si>
    <t xml:space="preserve">Calculated </t>
  </si>
  <si>
    <t>Measured</t>
  </si>
  <si>
    <t>Positioning parameters</t>
  </si>
  <si>
    <t>attenuation</t>
  </si>
  <si>
    <t>Height,
z 
[mm]</t>
  </si>
  <si>
    <t>Lateral
y 
[mm]</t>
  </si>
  <si>
    <t>Long.,
x
[mm]</t>
  </si>
  <si>
    <t>Std. dev:</t>
  </si>
  <si>
    <t>Average</t>
  </si>
  <si>
    <t/>
  </si>
  <si>
    <t>mutual impedance</t>
  </si>
  <si>
    <t xml:space="preserve">
[dBnH]</t>
  </si>
  <si>
    <t xml:space="preserve">Conversion </t>
  </si>
  <si>
    <t xml:space="preserve"> Factor per point</t>
  </si>
  <si>
    <t>6 MHz
[dBA/Vm]</t>
  </si>
  <si>
    <t>Frequency MHz</t>
  </si>
  <si>
    <t>Conversion Factor [dBA/Vm]</t>
  </si>
  <si>
    <t xml:space="preserve"> Factor (C.F.) per point</t>
  </si>
  <si>
    <t>Data for diagram:</t>
  </si>
  <si>
    <t>Please observe that when using the charts, only cells filled with yellow colour may be changed/manipulated.</t>
  </si>
  <si>
    <t xml:space="preserve">Loop 2 &amp; 1, 0 deg </t>
  </si>
  <si>
    <t xml:space="preserve">Loop 1 &amp; 3, 0 deg </t>
  </si>
  <si>
    <t xml:space="preserve">Loop 3 &amp; 2, 0 deg </t>
  </si>
  <si>
    <t>In this analyses the CF is calculated for each individual point and individual Loop. This makes it possible to directly evaluate statistics (Average, SDEV ,Max and Min) based on the result of individual points.</t>
  </si>
  <si>
    <t>Loop1,
6 MHz
[dBA/Vm]</t>
  </si>
  <si>
    <t>Loop3,
6 MHz
[dBA/Vm]</t>
  </si>
  <si>
    <t>Loop no. 1</t>
  </si>
  <si>
    <t>Loop no. 2</t>
  </si>
  <si>
    <t>Loop no. 3</t>
  </si>
  <si>
    <t>Report of calibrated result (CF and  measured SDEV):</t>
  </si>
  <si>
    <t xml:space="preserve">Conversion Factor </t>
  </si>
  <si>
    <t>2.5 MHz
[dB]</t>
  </si>
  <si>
    <t>1 MHz
[dB]</t>
  </si>
  <si>
    <t>4.25 MHz
[dB]</t>
  </si>
  <si>
    <t>6 MHz
[dB]</t>
  </si>
  <si>
    <t>1 MHz
[dBA/Vm]</t>
  </si>
  <si>
    <t>2.5 MHz
[dBA/Vm]</t>
  </si>
  <si>
    <t>4.25 MHz
[dBA/Vm]</t>
  </si>
  <si>
    <t>Loop1,
1 MHz
[dBA/Vm]</t>
  </si>
  <si>
    <t xml:space="preserve"> Loop1,
2.5 MHz
[dBA/Vm]</t>
  </si>
  <si>
    <t>Loop1,
4.25 MHz
[dBA/Vm]</t>
  </si>
  <si>
    <t>Loop2,
1 MHz
[dBA/Vm]</t>
  </si>
  <si>
    <t>Loop2,
2.5 MHz
[dBA/Vm]</t>
  </si>
  <si>
    <t>Loop2,
4.25 MHz
[dBA/Vm]</t>
  </si>
  <si>
    <t xml:space="preserve"> Loop2,
6 MHz
[dBA/Vm]</t>
  </si>
  <si>
    <t>Loop3,
1 MHz
[dBA/Vm]</t>
  </si>
  <si>
    <t>Loop3,
2.5 MHz
[dBA/Vm]</t>
  </si>
  <si>
    <t>Loop3,
4.25 MHz
[dBA/Vm]</t>
  </si>
  <si>
    <t>This sheet is a protected sheet, but password is not used. The actual "measured data" is fictitious.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</si>
</sst>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0"/>
  </numFmts>
  <fonts count="7" x14ac:knownFonts="1">
    <font>
      <sz val="10"/>
      <name val="Arial"/>
    </font>
    <font>
      <sz val="8"/>
      <name val="Arial"/>
      <family val="2"/>
    </font>
    <font>
      <sz val="10"/>
      <name val="Times New Roman"/>
      <family val="1"/>
    </font>
    <font>
      <b/>
      <sz val="8"/>
      <name val="Arial"/>
      <family val="2"/>
    </font>
    <font>
      <sz val="8"/>
      <name val="Arial"/>
    </font>
    <font>
      <sz val="8"/>
      <color indexed="8"/>
      <name val="Arial"/>
      <family val="2"/>
    </font>
    <font>
      <sz val="20"/>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13"/>
        <bgColor indexed="64"/>
      </patternFill>
    </fill>
    <fill>
      <patternFill patternType="solid">
        <fgColor indexed="15"/>
        <bgColor indexed="64"/>
      </patternFill>
    </fill>
    <fill>
      <patternFill patternType="solid">
        <fgColor indexed="43"/>
        <bgColor indexed="64"/>
      </patternFill>
    </fill>
  </fills>
  <borders count="49">
    <border>
      <left/>
      <right/>
      <top/>
      <bottom/>
      <diagonal/>
    </border>
    <border>
      <left style="medium">
        <color indexed="64"/>
      </left>
      <right/>
      <top style="medium">
        <color indexed="64"/>
      </top>
      <bottom style="thin">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thin">
        <color indexed="64"/>
      </bottom>
      <diagonal/>
    </border>
    <border>
      <left/>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1">
    <xf numFmtId="0" fontId="0" fillId="0" borderId="0"/>
  </cellStyleXfs>
  <cellXfs count="112">
    <xf numFmtId="0" fontId="0" fillId="0" borderId="0" xfId="0"/>
    <xf numFmtId="0" fontId="3" fillId="2" borderId="1" xfId="0" applyFont="1" applyFill="1" applyBorder="1"/>
    <xf numFmtId="0" fontId="1" fillId="0" borderId="0" xfId="0" applyFont="1"/>
    <xf numFmtId="0" fontId="1" fillId="2" borderId="0" xfId="0" applyFont="1" applyFill="1" applyBorder="1"/>
    <xf numFmtId="0" fontId="1" fillId="2" borderId="2" xfId="0" applyFont="1" applyFill="1" applyBorder="1"/>
    <xf numFmtId="2" fontId="1" fillId="0" borderId="3" xfId="0" applyNumberFormat="1" applyFont="1" applyBorder="1" applyAlignment="1">
      <alignment horizontal="center"/>
    </xf>
    <xf numFmtId="0" fontId="1" fillId="2" borderId="0" xfId="0" applyFont="1" applyFill="1"/>
    <xf numFmtId="2" fontId="1" fillId="0" borderId="4" xfId="0" applyNumberFormat="1" applyFont="1" applyBorder="1" applyAlignment="1">
      <alignment horizontal="center"/>
    </xf>
    <xf numFmtId="2" fontId="1" fillId="0" borderId="5" xfId="0" applyNumberFormat="1" applyFont="1" applyBorder="1" applyAlignment="1">
      <alignment horizontal="center"/>
    </xf>
    <xf numFmtId="2" fontId="1" fillId="2" borderId="0" xfId="0" applyNumberFormat="1" applyFont="1" applyFill="1" applyBorder="1" applyAlignment="1">
      <alignment horizontal="center"/>
    </xf>
    <xf numFmtId="0" fontId="0" fillId="2" borderId="0" xfId="0" applyFill="1"/>
    <xf numFmtId="0" fontId="3" fillId="2" borderId="6" xfId="0" applyFont="1" applyFill="1" applyBorder="1"/>
    <xf numFmtId="2" fontId="1" fillId="2" borderId="7" xfId="0" applyNumberFormat="1" applyFont="1" applyFill="1" applyBorder="1" applyAlignment="1">
      <alignment horizontal="center"/>
    </xf>
    <xf numFmtId="2" fontId="1" fillId="2" borderId="8" xfId="0" applyNumberFormat="1" applyFont="1" applyFill="1" applyBorder="1" applyAlignment="1">
      <alignment horizontal="center"/>
    </xf>
    <xf numFmtId="2" fontId="1" fillId="0" borderId="7" xfId="0" applyNumberFormat="1" applyFont="1" applyBorder="1" applyAlignment="1">
      <alignment horizontal="center"/>
    </xf>
    <xf numFmtId="2" fontId="1" fillId="0" borderId="9" xfId="0" applyNumberFormat="1" applyFont="1" applyBorder="1" applyAlignment="1">
      <alignment horizontal="center"/>
    </xf>
    <xf numFmtId="2" fontId="1" fillId="0" borderId="10" xfId="0" applyNumberFormat="1" applyFont="1" applyBorder="1" applyAlignment="1">
      <alignment horizontal="center"/>
    </xf>
    <xf numFmtId="2" fontId="1" fillId="2" borderId="10" xfId="0" applyNumberFormat="1" applyFont="1" applyFill="1" applyBorder="1" applyAlignment="1">
      <alignment horizontal="center"/>
    </xf>
    <xf numFmtId="0" fontId="1" fillId="2" borderId="11" xfId="0" applyFont="1" applyFill="1" applyBorder="1"/>
    <xf numFmtId="0" fontId="1" fillId="2" borderId="12" xfId="0" applyFont="1" applyFill="1" applyBorder="1" applyAlignment="1">
      <alignment horizontal="centerContinuous"/>
    </xf>
    <xf numFmtId="0" fontId="1" fillId="3" borderId="12" xfId="0" applyFont="1" applyFill="1" applyBorder="1" applyAlignment="1">
      <alignment horizontal="centerContinuous"/>
    </xf>
    <xf numFmtId="0" fontId="1" fillId="3" borderId="13" xfId="0" applyFont="1" applyFill="1" applyBorder="1" applyAlignment="1">
      <alignment horizontal="centerContinuous"/>
    </xf>
    <xf numFmtId="0" fontId="1" fillId="3" borderId="14" xfId="0" applyFont="1" applyFill="1" applyBorder="1" applyAlignment="1">
      <alignment horizontal="centerContinuous"/>
    </xf>
    <xf numFmtId="0" fontId="1" fillId="3" borderId="15" xfId="0" applyFont="1" applyFill="1" applyBorder="1" applyAlignment="1">
      <alignment horizontal="centerContinuous"/>
    </xf>
    <xf numFmtId="49" fontId="1" fillId="0" borderId="16" xfId="0" applyNumberFormat="1" applyFont="1" applyBorder="1" applyAlignment="1">
      <alignment horizontal="center" vertical="top" wrapText="1"/>
    </xf>
    <xf numFmtId="49" fontId="1" fillId="0" borderId="17" xfId="0" applyNumberFormat="1" applyFont="1" applyBorder="1" applyAlignment="1">
      <alignment horizontal="center" vertical="top" wrapText="1"/>
    </xf>
    <xf numFmtId="0" fontId="1" fillId="2" borderId="18" xfId="0" applyFont="1" applyFill="1" applyBorder="1" applyAlignment="1">
      <alignment horizontal="centerContinuous"/>
    </xf>
    <xf numFmtId="0" fontId="1" fillId="2" borderId="13" xfId="0" applyFont="1" applyFill="1" applyBorder="1" applyAlignment="1">
      <alignment horizontal="centerContinuous"/>
    </xf>
    <xf numFmtId="2" fontId="1" fillId="2" borderId="18" xfId="0" applyNumberFormat="1" applyFont="1" applyFill="1" applyBorder="1" applyAlignment="1">
      <alignment horizontal="centerContinuous"/>
    </xf>
    <xf numFmtId="0" fontId="1" fillId="0" borderId="12" xfId="0" applyFont="1" applyBorder="1" applyAlignment="1">
      <alignment horizontal="centerContinuous"/>
    </xf>
    <xf numFmtId="0" fontId="1" fillId="2" borderId="18" xfId="0" applyFont="1" applyFill="1" applyBorder="1" applyAlignment="1">
      <alignment horizontal="center" wrapText="1"/>
    </xf>
    <xf numFmtId="0" fontId="1" fillId="2" borderId="19" xfId="0" applyFont="1" applyFill="1" applyBorder="1" applyAlignment="1">
      <alignment horizontal="center" wrapText="1"/>
    </xf>
    <xf numFmtId="2" fontId="1" fillId="3" borderId="18" xfId="0" applyNumberFormat="1" applyFont="1" applyFill="1" applyBorder="1" applyAlignment="1">
      <alignment horizontal="centerContinuous"/>
    </xf>
    <xf numFmtId="0" fontId="1" fillId="3" borderId="18" xfId="0" applyFont="1" applyFill="1" applyBorder="1" applyAlignment="1">
      <alignment horizontal="centerContinuous"/>
    </xf>
    <xf numFmtId="0" fontId="1" fillId="3" borderId="20" xfId="0" applyFont="1" applyFill="1" applyBorder="1" applyAlignment="1">
      <alignment horizontal="centerContinuous"/>
    </xf>
    <xf numFmtId="2" fontId="1" fillId="3" borderId="14" xfId="0" applyNumberFormat="1" applyFont="1" applyFill="1" applyBorder="1" applyAlignment="1">
      <alignment horizontal="centerContinuous"/>
    </xf>
    <xf numFmtId="0" fontId="1" fillId="3" borderId="21" xfId="0" applyFont="1" applyFill="1" applyBorder="1" applyAlignment="1">
      <alignment horizontal="centerContinuous"/>
    </xf>
    <xf numFmtId="2" fontId="1" fillId="3" borderId="20" xfId="0" applyNumberFormat="1" applyFont="1" applyFill="1" applyBorder="1" applyAlignment="1">
      <alignment horizontal="centerContinuous"/>
    </xf>
    <xf numFmtId="1" fontId="1" fillId="0" borderId="5" xfId="0" applyNumberFormat="1" applyFont="1" applyBorder="1" applyAlignment="1">
      <alignment horizontal="center"/>
    </xf>
    <xf numFmtId="1" fontId="1" fillId="0" borderId="3" xfId="0" applyNumberFormat="1" applyFont="1" applyBorder="1" applyAlignment="1">
      <alignment horizontal="center"/>
    </xf>
    <xf numFmtId="1" fontId="1" fillId="0" borderId="10" xfId="0" applyNumberFormat="1" applyFont="1" applyBorder="1" applyAlignment="1">
      <alignment horizontal="center"/>
    </xf>
    <xf numFmtId="1" fontId="1" fillId="0" borderId="7" xfId="0" applyNumberFormat="1" applyFont="1" applyBorder="1" applyAlignment="1">
      <alignment horizontal="center"/>
    </xf>
    <xf numFmtId="0" fontId="1" fillId="0" borderId="13" xfId="0" applyFont="1" applyBorder="1" applyAlignment="1">
      <alignment horizontal="center" vertical="top" wrapText="1"/>
    </xf>
    <xf numFmtId="0" fontId="1" fillId="0" borderId="16" xfId="0" applyFont="1" applyBorder="1" applyAlignment="1">
      <alignment horizontal="center" vertical="top" wrapText="1"/>
    </xf>
    <xf numFmtId="0" fontId="1" fillId="2" borderId="22" xfId="0" applyFont="1" applyFill="1" applyBorder="1"/>
    <xf numFmtId="0" fontId="1" fillId="2" borderId="23" xfId="0" applyFont="1" applyFill="1" applyBorder="1"/>
    <xf numFmtId="0" fontId="1" fillId="0" borderId="0" xfId="0" applyFont="1" applyFill="1"/>
    <xf numFmtId="0" fontId="1" fillId="0" borderId="0" xfId="0" applyFont="1" applyFill="1" applyBorder="1"/>
    <xf numFmtId="164" fontId="1" fillId="2" borderId="0" xfId="0" applyNumberFormat="1" applyFont="1" applyFill="1" applyBorder="1"/>
    <xf numFmtId="164" fontId="1" fillId="2" borderId="2" xfId="0" applyNumberFormat="1" applyFont="1" applyFill="1" applyBorder="1"/>
    <xf numFmtId="164" fontId="1" fillId="2" borderId="0" xfId="0" applyNumberFormat="1" applyFont="1" applyFill="1"/>
    <xf numFmtId="164" fontId="1" fillId="0" borderId="0" xfId="0" applyNumberFormat="1" applyFont="1"/>
    <xf numFmtId="0" fontId="1" fillId="2" borderId="0" xfId="0" quotePrefix="1" applyFont="1" applyFill="1" applyBorder="1"/>
    <xf numFmtId="2" fontId="1" fillId="0" borderId="24" xfId="0" applyNumberFormat="1" applyFont="1" applyBorder="1" applyAlignment="1">
      <alignment horizontal="center"/>
    </xf>
    <xf numFmtId="0" fontId="1" fillId="3" borderId="25" xfId="0" applyFont="1" applyFill="1" applyBorder="1" applyAlignment="1">
      <alignment horizontal="centerContinuous"/>
    </xf>
    <xf numFmtId="0" fontId="5" fillId="3" borderId="26" xfId="0" applyFont="1" applyFill="1" applyBorder="1" applyAlignment="1">
      <alignment horizontal="centerContinuous"/>
    </xf>
    <xf numFmtId="49" fontId="1" fillId="0" borderId="10" xfId="0" applyNumberFormat="1" applyFont="1" applyBorder="1" applyAlignment="1">
      <alignment horizontal="center" vertical="top" wrapText="1"/>
    </xf>
    <xf numFmtId="49" fontId="1" fillId="0" borderId="7" xfId="0" applyNumberFormat="1" applyFont="1" applyBorder="1" applyAlignment="1">
      <alignment horizontal="center" vertical="top" wrapText="1"/>
    </xf>
    <xf numFmtId="49" fontId="1" fillId="0" borderId="27" xfId="0" applyNumberFormat="1" applyFont="1" applyBorder="1" applyAlignment="1">
      <alignment horizontal="center" vertical="top" wrapText="1"/>
    </xf>
    <xf numFmtId="49" fontId="1" fillId="0" borderId="28" xfId="0" applyNumberFormat="1" applyFont="1" applyBorder="1" applyAlignment="1">
      <alignment horizontal="center" vertical="top" wrapText="1"/>
    </xf>
    <xf numFmtId="49" fontId="1" fillId="0" borderId="29" xfId="0" applyNumberFormat="1" applyFont="1" applyBorder="1" applyAlignment="1">
      <alignment horizontal="center" vertical="top" wrapText="1"/>
    </xf>
    <xf numFmtId="49" fontId="1" fillId="0" borderId="30" xfId="0" applyNumberFormat="1" applyFont="1" applyBorder="1" applyAlignment="1">
      <alignment horizontal="center" vertical="top" wrapText="1"/>
    </xf>
    <xf numFmtId="49" fontId="1" fillId="0" borderId="31" xfId="0" applyNumberFormat="1" applyFont="1" applyBorder="1" applyAlignment="1">
      <alignment horizontal="center" vertical="top" wrapText="1"/>
    </xf>
    <xf numFmtId="49" fontId="1" fillId="0" borderId="32" xfId="0" applyNumberFormat="1" applyFont="1" applyBorder="1" applyAlignment="1">
      <alignment horizontal="center" vertical="top" wrapText="1"/>
    </xf>
    <xf numFmtId="1" fontId="1" fillId="0" borderId="32" xfId="0" applyNumberFormat="1" applyFont="1" applyBorder="1" applyAlignment="1">
      <alignment horizontal="center"/>
    </xf>
    <xf numFmtId="0" fontId="3" fillId="2" borderId="33" xfId="0" applyFont="1" applyFill="1" applyBorder="1"/>
    <xf numFmtId="0" fontId="1" fillId="2" borderId="34" xfId="0" applyFont="1" applyFill="1" applyBorder="1"/>
    <xf numFmtId="2" fontId="1" fillId="0" borderId="35" xfId="0" applyNumberFormat="1" applyFont="1" applyBorder="1" applyAlignment="1">
      <alignment horizontal="center"/>
    </xf>
    <xf numFmtId="2" fontId="1" fillId="0" borderId="36" xfId="0" applyNumberFormat="1" applyFont="1" applyBorder="1" applyAlignment="1">
      <alignment horizontal="center"/>
    </xf>
    <xf numFmtId="2" fontId="1" fillId="0" borderId="37" xfId="0" applyNumberFormat="1" applyFont="1" applyBorder="1" applyAlignment="1">
      <alignment horizontal="center"/>
    </xf>
    <xf numFmtId="2" fontId="1" fillId="0" borderId="8" xfId="0" applyNumberFormat="1" applyFont="1" applyBorder="1" applyAlignment="1">
      <alignment horizontal="center"/>
    </xf>
    <xf numFmtId="0" fontId="2" fillId="2" borderId="0" xfId="0" applyFont="1" applyFill="1" applyBorder="1"/>
    <xf numFmtId="2" fontId="2" fillId="2" borderId="0" xfId="0" applyNumberFormat="1" applyFont="1" applyFill="1" applyBorder="1" applyAlignment="1">
      <alignment horizontal="center"/>
    </xf>
    <xf numFmtId="2" fontId="2" fillId="0" borderId="0" xfId="0" quotePrefix="1" applyNumberFormat="1" applyFont="1" applyBorder="1"/>
    <xf numFmtId="1" fontId="1" fillId="0" borderId="24" xfId="0" applyNumberFormat="1" applyFont="1" applyBorder="1" applyAlignment="1">
      <alignment horizontal="center"/>
    </xf>
    <xf numFmtId="2" fontId="1" fillId="0" borderId="38" xfId="0" applyNumberFormat="1" applyFont="1" applyBorder="1" applyAlignment="1">
      <alignment horizontal="center"/>
    </xf>
    <xf numFmtId="2" fontId="1" fillId="0" borderId="0" xfId="0" applyNumberFormat="1" applyFont="1"/>
    <xf numFmtId="165" fontId="1" fillId="0" borderId="0" xfId="0" applyNumberFormat="1" applyFont="1"/>
    <xf numFmtId="2" fontId="1" fillId="0" borderId="39" xfId="0" applyNumberFormat="1" applyFont="1" applyBorder="1" applyAlignment="1">
      <alignment horizontal="center"/>
    </xf>
    <xf numFmtId="0" fontId="0" fillId="0" borderId="0" xfId="0" applyAlignment="1">
      <alignment wrapText="1"/>
    </xf>
    <xf numFmtId="0" fontId="6" fillId="0" borderId="0" xfId="0" applyFont="1"/>
    <xf numFmtId="0" fontId="1" fillId="0" borderId="0" xfId="0" applyFont="1" applyBorder="1"/>
    <xf numFmtId="0" fontId="1" fillId="4" borderId="0" xfId="0" applyFont="1" applyFill="1" applyBorder="1"/>
    <xf numFmtId="0" fontId="1" fillId="0" borderId="25" xfId="0" applyFont="1" applyBorder="1" applyAlignment="1">
      <alignment horizontal="center"/>
    </xf>
    <xf numFmtId="0" fontId="1" fillId="0" borderId="21" xfId="0" applyFont="1" applyBorder="1" applyAlignment="1">
      <alignment horizontal="center"/>
    </xf>
    <xf numFmtId="0" fontId="1" fillId="0" borderId="0" xfId="0" applyFont="1" applyAlignment="1">
      <alignment horizontal="center"/>
    </xf>
    <xf numFmtId="2" fontId="1" fillId="0" borderId="0" xfId="0" applyNumberFormat="1" applyFont="1" applyAlignment="1">
      <alignment horizontal="center"/>
    </xf>
    <xf numFmtId="0" fontId="1" fillId="0" borderId="0" xfId="0" applyFont="1" applyAlignment="1">
      <alignment horizontal="center" vertical="top" wrapText="1"/>
    </xf>
    <xf numFmtId="0" fontId="1" fillId="0" borderId="19" xfId="0" applyFont="1" applyBorder="1" applyAlignment="1">
      <alignment horizontal="center" wrapText="1"/>
    </xf>
    <xf numFmtId="0" fontId="1" fillId="0" borderId="40" xfId="0" applyFont="1" applyBorder="1" applyAlignment="1">
      <alignment horizontal="center"/>
    </xf>
    <xf numFmtId="0" fontId="1" fillId="0" borderId="41" xfId="0" applyFont="1" applyBorder="1" applyAlignment="1">
      <alignment horizontal="center"/>
    </xf>
    <xf numFmtId="0" fontId="1" fillId="0" borderId="42" xfId="0" applyFont="1" applyBorder="1" applyAlignment="1">
      <alignment horizontal="center"/>
    </xf>
    <xf numFmtId="0" fontId="1" fillId="0" borderId="20" xfId="0" applyFont="1" applyBorder="1" applyAlignment="1">
      <alignment horizontal="center"/>
    </xf>
    <xf numFmtId="0" fontId="1" fillId="2" borderId="43" xfId="0" applyFont="1" applyFill="1" applyBorder="1"/>
    <xf numFmtId="0" fontId="1" fillId="0" borderId="13" xfId="0" applyFont="1" applyBorder="1" applyAlignment="1">
      <alignment horizontal="centerContinuous"/>
    </xf>
    <xf numFmtId="49" fontId="1" fillId="0" borderId="19" xfId="0" applyNumberFormat="1" applyFont="1" applyBorder="1" applyAlignment="1">
      <alignment horizontal="center" vertical="top" wrapText="1"/>
    </xf>
    <xf numFmtId="2" fontId="1" fillId="0" borderId="44" xfId="0" applyNumberFormat="1" applyFont="1" applyBorder="1" applyAlignment="1">
      <alignment horizontal="center"/>
    </xf>
    <xf numFmtId="2" fontId="1" fillId="0" borderId="45" xfId="0" applyNumberFormat="1" applyFont="1" applyBorder="1" applyAlignment="1">
      <alignment horizontal="center"/>
    </xf>
    <xf numFmtId="1" fontId="1" fillId="0" borderId="46" xfId="0" applyNumberFormat="1" applyFont="1" applyBorder="1" applyAlignment="1">
      <alignment horizontal="center"/>
    </xf>
    <xf numFmtId="2" fontId="1" fillId="5" borderId="9" xfId="0" applyNumberFormat="1" applyFont="1" applyFill="1" applyBorder="1" applyAlignment="1">
      <alignment horizontal="center"/>
    </xf>
    <xf numFmtId="2" fontId="1" fillId="5" borderId="47" xfId="0" applyNumberFormat="1" applyFont="1" applyFill="1" applyBorder="1" applyAlignment="1">
      <alignment horizontal="center"/>
    </xf>
    <xf numFmtId="2" fontId="1" fillId="5" borderId="48" xfId="0" applyNumberFormat="1" applyFont="1" applyFill="1" applyBorder="1" applyAlignment="1">
      <alignment horizontal="center"/>
    </xf>
    <xf numFmtId="2" fontId="1" fillId="5" borderId="10" xfId="0" applyNumberFormat="1" applyFont="1" applyFill="1" applyBorder="1" applyAlignment="1">
      <alignment horizontal="center"/>
    </xf>
    <xf numFmtId="2" fontId="1" fillId="5" borderId="7" xfId="0" applyNumberFormat="1" applyFont="1" applyFill="1" applyBorder="1" applyAlignment="1">
      <alignment horizontal="center"/>
    </xf>
    <xf numFmtId="2" fontId="1" fillId="5" borderId="8" xfId="0" applyNumberFormat="1" applyFont="1" applyFill="1" applyBorder="1" applyAlignment="1">
      <alignment horizontal="center"/>
    </xf>
    <xf numFmtId="0" fontId="1" fillId="0" borderId="40" xfId="0" applyFont="1" applyBorder="1" applyAlignment="1">
      <alignment horizontal="center" wrapText="1"/>
    </xf>
    <xf numFmtId="2" fontId="1" fillId="0" borderId="40" xfId="0" applyNumberFormat="1" applyFont="1" applyBorder="1" applyAlignment="1">
      <alignment horizontal="center"/>
    </xf>
    <xf numFmtId="2" fontId="1" fillId="0" borderId="41" xfId="0" applyNumberFormat="1" applyFont="1" applyBorder="1" applyAlignment="1">
      <alignment horizontal="center"/>
    </xf>
    <xf numFmtId="2" fontId="1" fillId="0" borderId="42" xfId="0" applyNumberFormat="1" applyFont="1" applyBorder="1" applyAlignment="1">
      <alignment horizontal="center"/>
    </xf>
    <xf numFmtId="2" fontId="1" fillId="0" borderId="48" xfId="0" applyNumberFormat="1" applyFont="1" applyBorder="1" applyAlignment="1">
      <alignment horizontal="center"/>
    </xf>
    <xf numFmtId="2" fontId="4" fillId="6" borderId="0" xfId="0" applyNumberFormat="1" applyFont="1" applyFill="1" applyAlignment="1" applyProtection="1">
      <alignment horizontal="center"/>
      <protection locked="0"/>
    </xf>
    <xf numFmtId="2" fontId="4" fillId="6" borderId="2" xfId="0" applyNumberFormat="1" applyFont="1" applyFill="1" applyBorder="1" applyAlignment="1" applyProtection="1">
      <alignment horizontal="center"/>
      <protection locked="0"/>
    </xf>
  </cellXfs>
  <cellStyles count="1">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GB"/>
              <a:t>Conversion factor, Voltage to  H-field</a:t>
            </a:r>
          </a:p>
        </c:rich>
      </c:tx>
      <c:layout>
        <c:manualLayout>
          <c:xMode val="edge"/>
          <c:yMode val="edge"/>
          <c:x val="0.27388556326940316"/>
          <c:y val="3.2911392405063293E-2"/>
        </c:manualLayout>
      </c:layout>
      <c:overlay val="0"/>
      <c:spPr>
        <a:noFill/>
        <a:ln w="25400">
          <a:noFill/>
        </a:ln>
      </c:spPr>
    </c:title>
    <c:autoTitleDeleted val="0"/>
    <c:plotArea>
      <c:layout>
        <c:manualLayout>
          <c:layoutTarget val="inner"/>
          <c:xMode val="edge"/>
          <c:yMode val="edge"/>
          <c:x val="0.12261156030083746"/>
          <c:y val="0.17974683544303796"/>
          <c:w val="0.68630626609949286"/>
          <c:h val="0.64810126582278482"/>
        </c:manualLayout>
      </c:layout>
      <c:scatterChart>
        <c:scatterStyle val="smoothMarker"/>
        <c:varyColors val="0"/>
        <c:ser>
          <c:idx val="0"/>
          <c:order val="0"/>
          <c:tx>
            <c:strRef>
              <c:f>'All Loops'!$C$102</c:f>
              <c:strCache>
                <c:ptCount val="1"/>
                <c:pt idx="0">
                  <c:v>Loop no. 1</c:v>
                </c:pt>
              </c:strCache>
            </c:strRef>
          </c:tx>
          <c:spPr>
            <a:ln w="12700">
              <a:solidFill>
                <a:srgbClr val="000080"/>
              </a:solidFill>
              <a:prstDash val="solid"/>
            </a:ln>
          </c:spPr>
          <c:marker>
            <c:symbol val="none"/>
          </c:marker>
          <c:xVal>
            <c:numRef>
              <c:f>'All Loops'!$B$103:$B$106</c:f>
              <c:numCache>
                <c:formatCode>General</c:formatCode>
                <c:ptCount val="4"/>
                <c:pt idx="0">
                  <c:v>1</c:v>
                </c:pt>
                <c:pt idx="1">
                  <c:v>2.5</c:v>
                </c:pt>
                <c:pt idx="2">
                  <c:v>4.25</c:v>
                </c:pt>
                <c:pt idx="3">
                  <c:v>6</c:v>
                </c:pt>
              </c:numCache>
            </c:numRef>
          </c:xVal>
          <c:yVal>
            <c:numRef>
              <c:f>'All Loops'!$C$103:$C$106</c:f>
              <c:numCache>
                <c:formatCode>0.00</c:formatCode>
                <c:ptCount val="4"/>
                <c:pt idx="0">
                  <c:v>2.2878150379219715</c:v>
                </c:pt>
                <c:pt idx="1">
                  <c:v>1.4891796178682635</c:v>
                </c:pt>
                <c:pt idx="2">
                  <c:v>1.229638437418866</c:v>
                </c:pt>
                <c:pt idx="3">
                  <c:v>1.2320152340855328</c:v>
                </c:pt>
              </c:numCache>
            </c:numRef>
          </c:yVal>
          <c:smooth val="1"/>
        </c:ser>
        <c:ser>
          <c:idx val="1"/>
          <c:order val="1"/>
          <c:tx>
            <c:strRef>
              <c:f>'All Loops'!$D$102</c:f>
              <c:strCache>
                <c:ptCount val="1"/>
                <c:pt idx="0">
                  <c:v>Loop no. 2</c:v>
                </c:pt>
              </c:strCache>
            </c:strRef>
          </c:tx>
          <c:spPr>
            <a:ln w="12700">
              <a:solidFill>
                <a:srgbClr val="FF00FF"/>
              </a:solidFill>
              <a:prstDash val="solid"/>
            </a:ln>
          </c:spPr>
          <c:marker>
            <c:symbol val="none"/>
          </c:marker>
          <c:xVal>
            <c:numRef>
              <c:f>'All Loops'!$B$103:$B$106</c:f>
              <c:numCache>
                <c:formatCode>General</c:formatCode>
                <c:ptCount val="4"/>
                <c:pt idx="0">
                  <c:v>1</c:v>
                </c:pt>
                <c:pt idx="1">
                  <c:v>2.5</c:v>
                </c:pt>
                <c:pt idx="2">
                  <c:v>4.25</c:v>
                </c:pt>
                <c:pt idx="3">
                  <c:v>6</c:v>
                </c:pt>
              </c:numCache>
            </c:numRef>
          </c:xVal>
          <c:yVal>
            <c:numRef>
              <c:f>'All Loops'!$D$103:$D$106</c:f>
              <c:numCache>
                <c:formatCode>0.00</c:formatCode>
                <c:ptCount val="4"/>
                <c:pt idx="0">
                  <c:v>2.1858409712553049</c:v>
                </c:pt>
                <c:pt idx="1">
                  <c:v>1.3034281512015968</c:v>
                </c:pt>
                <c:pt idx="2">
                  <c:v>1.0813379707522002</c:v>
                </c:pt>
                <c:pt idx="3">
                  <c:v>1.083714767418867</c:v>
                </c:pt>
              </c:numCache>
            </c:numRef>
          </c:yVal>
          <c:smooth val="1"/>
        </c:ser>
        <c:ser>
          <c:idx val="2"/>
          <c:order val="2"/>
          <c:tx>
            <c:strRef>
              <c:f>'All Loops'!$E$102</c:f>
              <c:strCache>
                <c:ptCount val="1"/>
                <c:pt idx="0">
                  <c:v>Loop no. 3</c:v>
                </c:pt>
              </c:strCache>
            </c:strRef>
          </c:tx>
          <c:spPr>
            <a:ln w="12700">
              <a:solidFill>
                <a:srgbClr val="FFFF00"/>
              </a:solidFill>
              <a:prstDash val="solid"/>
            </a:ln>
          </c:spPr>
          <c:marker>
            <c:symbol val="none"/>
          </c:marker>
          <c:xVal>
            <c:numRef>
              <c:f>'All Loops'!$B$103:$B$106</c:f>
              <c:numCache>
                <c:formatCode>General</c:formatCode>
                <c:ptCount val="4"/>
                <c:pt idx="0">
                  <c:v>1</c:v>
                </c:pt>
                <c:pt idx="1">
                  <c:v>2.5</c:v>
                </c:pt>
                <c:pt idx="2">
                  <c:v>4.25</c:v>
                </c:pt>
                <c:pt idx="3">
                  <c:v>6</c:v>
                </c:pt>
              </c:numCache>
            </c:numRef>
          </c:xVal>
          <c:yVal>
            <c:numRef>
              <c:f>'All Loops'!$E$103:$E$106</c:f>
              <c:numCache>
                <c:formatCode>0.00</c:formatCode>
                <c:ptCount val="4"/>
                <c:pt idx="0">
                  <c:v>1.9702799045886374</c:v>
                </c:pt>
                <c:pt idx="1">
                  <c:v>1.2034190845349291</c:v>
                </c:pt>
                <c:pt idx="2">
                  <c:v>0.9745131707521989</c:v>
                </c:pt>
                <c:pt idx="3">
                  <c:v>0.97688996741886569</c:v>
                </c:pt>
              </c:numCache>
            </c:numRef>
          </c:yVal>
          <c:smooth val="1"/>
        </c:ser>
        <c:dLbls>
          <c:showLegendKey val="0"/>
          <c:showVal val="0"/>
          <c:showCatName val="0"/>
          <c:showSerName val="0"/>
          <c:showPercent val="0"/>
          <c:showBubbleSize val="0"/>
        </c:dLbls>
        <c:axId val="194537008"/>
        <c:axId val="194553112"/>
      </c:scatterChart>
      <c:valAx>
        <c:axId val="194537008"/>
        <c:scaling>
          <c:orientation val="minMax"/>
          <c:max val="6"/>
          <c:min val="1"/>
        </c:scaling>
        <c:delete val="0"/>
        <c:axPos val="b"/>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en-GB"/>
                  <a:t>MHz</a:t>
                </a:r>
              </a:p>
            </c:rich>
          </c:tx>
          <c:layout>
            <c:manualLayout>
              <c:xMode val="edge"/>
              <c:yMode val="edge"/>
              <c:x val="0.43949078757183302"/>
              <c:y val="0.9037974683544304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94553112"/>
        <c:crosses val="autoZero"/>
        <c:crossBetween val="midCat"/>
        <c:majorUnit val="1"/>
        <c:minorUnit val="0.5"/>
      </c:valAx>
      <c:valAx>
        <c:axId val="194553112"/>
        <c:scaling>
          <c:orientation val="minMax"/>
          <c:max val="3"/>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en-GB"/>
                  <a:t>dBA/Vm</a:t>
                </a:r>
              </a:p>
            </c:rich>
          </c:tx>
          <c:layout>
            <c:manualLayout>
              <c:xMode val="edge"/>
              <c:yMode val="edge"/>
              <c:x val="2.5477726815758436E-2"/>
              <c:y val="0.43291139240506327"/>
            </c:manualLayout>
          </c:layout>
          <c:overlay val="0"/>
          <c:spPr>
            <a:noFill/>
            <a:ln w="25400">
              <a:noFill/>
            </a:ln>
          </c:spPr>
        </c:title>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94537008"/>
        <c:crosses val="autoZero"/>
        <c:crossBetween val="midCat"/>
        <c:majorUnit val="0.5"/>
        <c:minorUnit val="0.1"/>
      </c:valAx>
      <c:spPr>
        <a:solidFill>
          <a:srgbClr val="C0C0C0"/>
        </a:solidFill>
        <a:ln w="12700">
          <a:solidFill>
            <a:srgbClr val="808080"/>
          </a:solidFill>
          <a:prstDash val="solid"/>
        </a:ln>
      </c:spPr>
    </c:plotArea>
    <c:legend>
      <c:legendPos val="r"/>
      <c:layout>
        <c:manualLayout>
          <c:xMode val="edge"/>
          <c:yMode val="edge"/>
          <c:x val="0.83280319529010383"/>
          <c:y val="0.42025316455696204"/>
          <c:w val="0.1544587188205355"/>
          <c:h val="0.16202531645569621"/>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GB"/>
              <a:t>Conversation factor Loop no. 1</a:t>
            </a:r>
          </a:p>
        </c:rich>
      </c:tx>
      <c:layout>
        <c:manualLayout>
          <c:xMode val="edge"/>
          <c:yMode val="edge"/>
          <c:x val="0.25120143488524538"/>
          <c:y val="3.815033208807362E-2"/>
        </c:manualLayout>
      </c:layout>
      <c:overlay val="0"/>
      <c:spPr>
        <a:noFill/>
        <a:ln w="25400">
          <a:noFill/>
        </a:ln>
      </c:spPr>
    </c:title>
    <c:autoTitleDeleted val="0"/>
    <c:plotArea>
      <c:layout>
        <c:manualLayout>
          <c:layoutTarget val="inner"/>
          <c:xMode val="edge"/>
          <c:yMode val="edge"/>
          <c:x val="0.15854516791937617"/>
          <c:y val="0.23237020453644841"/>
          <c:w val="0.50652092608008492"/>
          <c:h val="0.53063643722502396"/>
        </c:manualLayout>
      </c:layout>
      <c:scatterChart>
        <c:scatterStyle val="smoothMarker"/>
        <c:varyColors val="0"/>
        <c:ser>
          <c:idx val="0"/>
          <c:order val="0"/>
          <c:tx>
            <c:strRef>
              <c:f>'CF Loop no. 1'!$C$2</c:f>
              <c:strCache>
                <c:ptCount val="1"/>
                <c:pt idx="0">
                  <c:v>Conversion Factor [dBA/Vm]</c:v>
                </c:pt>
              </c:strCache>
            </c:strRef>
          </c:tx>
          <c:spPr>
            <a:ln w="12700">
              <a:solidFill>
                <a:srgbClr val="000080"/>
              </a:solidFill>
              <a:prstDash val="solid"/>
            </a:ln>
          </c:spPr>
          <c:marker>
            <c:symbol val="none"/>
          </c:marker>
          <c:xVal>
            <c:numRef>
              <c:f>'CF Loop no. 1'!$B$3:$B$6</c:f>
              <c:numCache>
                <c:formatCode>General</c:formatCode>
                <c:ptCount val="4"/>
                <c:pt idx="0">
                  <c:v>1</c:v>
                </c:pt>
                <c:pt idx="1">
                  <c:v>2.5</c:v>
                </c:pt>
                <c:pt idx="2">
                  <c:v>4.25</c:v>
                </c:pt>
                <c:pt idx="3">
                  <c:v>6</c:v>
                </c:pt>
              </c:numCache>
            </c:numRef>
          </c:xVal>
          <c:yVal>
            <c:numRef>
              <c:f>'CF Loop no. 1'!$C$3:$C$6</c:f>
              <c:numCache>
                <c:formatCode>0.00</c:formatCode>
                <c:ptCount val="4"/>
                <c:pt idx="0">
                  <c:v>2.2878150379219715</c:v>
                </c:pt>
                <c:pt idx="1">
                  <c:v>1.4891796178682635</c:v>
                </c:pt>
                <c:pt idx="2">
                  <c:v>1.229638437418866</c:v>
                </c:pt>
                <c:pt idx="3">
                  <c:v>1.2320152340855328</c:v>
                </c:pt>
              </c:numCache>
            </c:numRef>
          </c:yVal>
          <c:smooth val="1"/>
        </c:ser>
        <c:dLbls>
          <c:showLegendKey val="0"/>
          <c:showVal val="0"/>
          <c:showCatName val="0"/>
          <c:showSerName val="0"/>
          <c:showPercent val="0"/>
          <c:showBubbleSize val="0"/>
        </c:dLbls>
        <c:axId val="194165200"/>
        <c:axId val="194662896"/>
      </c:scatterChart>
      <c:valAx>
        <c:axId val="194165200"/>
        <c:scaling>
          <c:orientation val="minMax"/>
          <c:max val="6"/>
          <c:min val="1"/>
        </c:scaling>
        <c:delete val="0"/>
        <c:axPos val="b"/>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en-GB"/>
                  <a:t>MHz</a:t>
                </a:r>
              </a:p>
            </c:rich>
          </c:tx>
          <c:layout>
            <c:manualLayout>
              <c:xMode val="edge"/>
              <c:yMode val="edge"/>
              <c:x val="0.37886118048266515"/>
              <c:y val="0.8670530020016731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94662896"/>
        <c:crosses val="autoZero"/>
        <c:crossBetween val="midCat"/>
        <c:majorUnit val="1"/>
      </c:valAx>
      <c:valAx>
        <c:axId val="194662896"/>
        <c:scaling>
          <c:orientation val="minMax"/>
          <c:max val="3"/>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en-GB"/>
                  <a:t>dBA/Vm</a:t>
                </a:r>
              </a:p>
            </c:rich>
          </c:tx>
          <c:layout>
            <c:manualLayout>
              <c:xMode val="edge"/>
              <c:yMode val="edge"/>
              <c:x val="3.2944450476753491E-2"/>
              <c:y val="0.39884438092076963"/>
            </c:manualLayout>
          </c:layout>
          <c:overlay val="0"/>
          <c:spPr>
            <a:noFill/>
            <a:ln w="25400">
              <a:noFill/>
            </a:ln>
          </c:spPr>
        </c:title>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94165200"/>
        <c:crosses val="autoZero"/>
        <c:crossBetween val="midCat"/>
      </c:valAx>
      <c:spPr>
        <a:solidFill>
          <a:srgbClr val="C0C0C0"/>
        </a:solidFill>
        <a:ln w="12700">
          <a:solidFill>
            <a:srgbClr val="808080"/>
          </a:solidFill>
          <a:prstDash val="solid"/>
        </a:ln>
      </c:spPr>
    </c:plotArea>
    <c:legend>
      <c:legendPos val="r"/>
      <c:layout>
        <c:manualLayout>
          <c:xMode val="edge"/>
          <c:yMode val="edge"/>
          <c:x val="0.6959515163214175"/>
          <c:y val="0.43005828899282988"/>
          <c:w val="0.28826394167159303"/>
          <c:h val="0.13179205630425431"/>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GB"/>
              <a:t>Conversation factor Loop no. 2</a:t>
            </a:r>
          </a:p>
        </c:rich>
      </c:tx>
      <c:layout>
        <c:manualLayout>
          <c:xMode val="edge"/>
          <c:yMode val="edge"/>
          <c:x val="0.25120143488524538"/>
          <c:y val="3.815033208807362E-2"/>
        </c:manualLayout>
      </c:layout>
      <c:overlay val="0"/>
      <c:spPr>
        <a:noFill/>
        <a:ln w="25400">
          <a:noFill/>
        </a:ln>
      </c:spPr>
    </c:title>
    <c:autoTitleDeleted val="0"/>
    <c:plotArea>
      <c:layout>
        <c:manualLayout>
          <c:layoutTarget val="inner"/>
          <c:xMode val="edge"/>
          <c:yMode val="edge"/>
          <c:x val="0.15854516791937617"/>
          <c:y val="0.23237020453644841"/>
          <c:w val="0.50652092608008492"/>
          <c:h val="0.53063643722502396"/>
        </c:manualLayout>
      </c:layout>
      <c:scatterChart>
        <c:scatterStyle val="smoothMarker"/>
        <c:varyColors val="0"/>
        <c:ser>
          <c:idx val="0"/>
          <c:order val="0"/>
          <c:tx>
            <c:strRef>
              <c:f>'CF Loop no. 2'!$C$2</c:f>
              <c:strCache>
                <c:ptCount val="1"/>
                <c:pt idx="0">
                  <c:v>Conversion Factor [dBA/Vm]</c:v>
                </c:pt>
              </c:strCache>
            </c:strRef>
          </c:tx>
          <c:spPr>
            <a:ln w="12700">
              <a:solidFill>
                <a:srgbClr val="000080"/>
              </a:solidFill>
              <a:prstDash val="solid"/>
            </a:ln>
          </c:spPr>
          <c:marker>
            <c:symbol val="none"/>
          </c:marker>
          <c:xVal>
            <c:numRef>
              <c:f>'CF Loop no. 2'!$B$3:$B$6</c:f>
              <c:numCache>
                <c:formatCode>General</c:formatCode>
                <c:ptCount val="4"/>
                <c:pt idx="0">
                  <c:v>1</c:v>
                </c:pt>
                <c:pt idx="1">
                  <c:v>2.5</c:v>
                </c:pt>
                <c:pt idx="2">
                  <c:v>4.25</c:v>
                </c:pt>
                <c:pt idx="3">
                  <c:v>6</c:v>
                </c:pt>
              </c:numCache>
            </c:numRef>
          </c:xVal>
          <c:yVal>
            <c:numRef>
              <c:f>'CF Loop no. 2'!$C$3:$C$6</c:f>
              <c:numCache>
                <c:formatCode>0.00</c:formatCode>
                <c:ptCount val="4"/>
                <c:pt idx="0">
                  <c:v>2.1858409712553049</c:v>
                </c:pt>
                <c:pt idx="1">
                  <c:v>1.3034281512015968</c:v>
                </c:pt>
                <c:pt idx="2">
                  <c:v>1.0813379707522002</c:v>
                </c:pt>
                <c:pt idx="3">
                  <c:v>1.083714767418867</c:v>
                </c:pt>
              </c:numCache>
            </c:numRef>
          </c:yVal>
          <c:smooth val="1"/>
        </c:ser>
        <c:dLbls>
          <c:showLegendKey val="0"/>
          <c:showVal val="0"/>
          <c:showCatName val="0"/>
          <c:showSerName val="0"/>
          <c:showPercent val="0"/>
          <c:showBubbleSize val="0"/>
        </c:dLbls>
        <c:axId val="194764472"/>
        <c:axId val="194764856"/>
      </c:scatterChart>
      <c:valAx>
        <c:axId val="194764472"/>
        <c:scaling>
          <c:orientation val="minMax"/>
          <c:max val="6"/>
          <c:min val="1"/>
        </c:scaling>
        <c:delete val="0"/>
        <c:axPos val="b"/>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en-GB"/>
                  <a:t>MHz</a:t>
                </a:r>
              </a:p>
            </c:rich>
          </c:tx>
          <c:layout>
            <c:manualLayout>
              <c:xMode val="edge"/>
              <c:yMode val="edge"/>
              <c:x val="0.37886118048266515"/>
              <c:y val="0.8670530020016731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94764856"/>
        <c:crosses val="autoZero"/>
        <c:crossBetween val="midCat"/>
        <c:majorUnit val="1"/>
      </c:valAx>
      <c:valAx>
        <c:axId val="194764856"/>
        <c:scaling>
          <c:orientation val="minMax"/>
          <c:max val="3"/>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en-GB"/>
                  <a:t>dBA/Vm</a:t>
                </a:r>
              </a:p>
            </c:rich>
          </c:tx>
          <c:layout>
            <c:manualLayout>
              <c:xMode val="edge"/>
              <c:yMode val="edge"/>
              <c:x val="3.2944450476753491E-2"/>
              <c:y val="0.39884438092076963"/>
            </c:manualLayout>
          </c:layout>
          <c:overlay val="0"/>
          <c:spPr>
            <a:noFill/>
            <a:ln w="25400">
              <a:noFill/>
            </a:ln>
          </c:spPr>
        </c:title>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94764472"/>
        <c:crosses val="autoZero"/>
        <c:crossBetween val="midCat"/>
      </c:valAx>
      <c:spPr>
        <a:solidFill>
          <a:srgbClr val="C0C0C0"/>
        </a:solidFill>
        <a:ln w="12700">
          <a:solidFill>
            <a:srgbClr val="808080"/>
          </a:solidFill>
          <a:prstDash val="solid"/>
        </a:ln>
      </c:spPr>
    </c:plotArea>
    <c:legend>
      <c:legendPos val="r"/>
      <c:layout>
        <c:manualLayout>
          <c:xMode val="edge"/>
          <c:yMode val="edge"/>
          <c:x val="0.6959515163214175"/>
          <c:y val="0.43005828899282988"/>
          <c:w val="0.28826394167159303"/>
          <c:h val="0.13179205630425431"/>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GB"/>
              <a:t>Conversation factor Loop no. 3</a:t>
            </a:r>
          </a:p>
        </c:rich>
      </c:tx>
      <c:layout>
        <c:manualLayout>
          <c:xMode val="edge"/>
          <c:yMode val="edge"/>
          <c:x val="0.25120143488524538"/>
          <c:y val="3.815033208807362E-2"/>
        </c:manualLayout>
      </c:layout>
      <c:overlay val="0"/>
      <c:spPr>
        <a:noFill/>
        <a:ln w="25400">
          <a:noFill/>
        </a:ln>
      </c:spPr>
    </c:title>
    <c:autoTitleDeleted val="0"/>
    <c:plotArea>
      <c:layout>
        <c:manualLayout>
          <c:layoutTarget val="inner"/>
          <c:xMode val="edge"/>
          <c:yMode val="edge"/>
          <c:x val="0.15854516791937617"/>
          <c:y val="0.23237020453644841"/>
          <c:w val="0.50652092608008492"/>
          <c:h val="0.53063643722502396"/>
        </c:manualLayout>
      </c:layout>
      <c:scatterChart>
        <c:scatterStyle val="smoothMarker"/>
        <c:varyColors val="0"/>
        <c:ser>
          <c:idx val="0"/>
          <c:order val="0"/>
          <c:tx>
            <c:strRef>
              <c:f>'CF Loop no. 3'!$C$2</c:f>
              <c:strCache>
                <c:ptCount val="1"/>
                <c:pt idx="0">
                  <c:v>Conversion Factor [dBA/Vm]</c:v>
                </c:pt>
              </c:strCache>
            </c:strRef>
          </c:tx>
          <c:spPr>
            <a:ln w="12700">
              <a:solidFill>
                <a:srgbClr val="000080"/>
              </a:solidFill>
              <a:prstDash val="solid"/>
            </a:ln>
          </c:spPr>
          <c:marker>
            <c:symbol val="none"/>
          </c:marker>
          <c:xVal>
            <c:numRef>
              <c:f>'CF Loop no. 3'!$B$3:$B$6</c:f>
              <c:numCache>
                <c:formatCode>General</c:formatCode>
                <c:ptCount val="4"/>
                <c:pt idx="0">
                  <c:v>1</c:v>
                </c:pt>
                <c:pt idx="1">
                  <c:v>2.5</c:v>
                </c:pt>
                <c:pt idx="2">
                  <c:v>4.25</c:v>
                </c:pt>
                <c:pt idx="3">
                  <c:v>6</c:v>
                </c:pt>
              </c:numCache>
            </c:numRef>
          </c:xVal>
          <c:yVal>
            <c:numRef>
              <c:f>'CF Loop no. 3'!$C$3:$C$6</c:f>
              <c:numCache>
                <c:formatCode>0.00</c:formatCode>
                <c:ptCount val="4"/>
                <c:pt idx="0">
                  <c:v>1.9702799045886374</c:v>
                </c:pt>
                <c:pt idx="1">
                  <c:v>1.2034190845349291</c:v>
                </c:pt>
                <c:pt idx="2">
                  <c:v>0.9745131707521989</c:v>
                </c:pt>
                <c:pt idx="3">
                  <c:v>0.97688996741886569</c:v>
                </c:pt>
              </c:numCache>
            </c:numRef>
          </c:yVal>
          <c:smooth val="1"/>
        </c:ser>
        <c:dLbls>
          <c:showLegendKey val="0"/>
          <c:showVal val="0"/>
          <c:showCatName val="0"/>
          <c:showSerName val="0"/>
          <c:showPercent val="0"/>
          <c:showBubbleSize val="0"/>
        </c:dLbls>
        <c:axId val="194677744"/>
        <c:axId val="194751408"/>
      </c:scatterChart>
      <c:valAx>
        <c:axId val="194677744"/>
        <c:scaling>
          <c:orientation val="minMax"/>
          <c:max val="6"/>
          <c:min val="1"/>
        </c:scaling>
        <c:delete val="0"/>
        <c:axPos val="b"/>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en-GB"/>
                  <a:t>MHz</a:t>
                </a:r>
              </a:p>
            </c:rich>
          </c:tx>
          <c:layout>
            <c:manualLayout>
              <c:xMode val="edge"/>
              <c:yMode val="edge"/>
              <c:x val="0.37886118048266515"/>
              <c:y val="0.8670530020016731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94751408"/>
        <c:crosses val="autoZero"/>
        <c:crossBetween val="midCat"/>
        <c:majorUnit val="1"/>
      </c:valAx>
      <c:valAx>
        <c:axId val="194751408"/>
        <c:scaling>
          <c:orientation val="minMax"/>
          <c:max val="3"/>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en-GB"/>
                  <a:t>dBA/Vm</a:t>
                </a:r>
              </a:p>
            </c:rich>
          </c:tx>
          <c:layout>
            <c:manualLayout>
              <c:xMode val="edge"/>
              <c:yMode val="edge"/>
              <c:x val="3.2944450476753491E-2"/>
              <c:y val="0.39884438092076963"/>
            </c:manualLayout>
          </c:layout>
          <c:overlay val="0"/>
          <c:spPr>
            <a:noFill/>
            <a:ln w="25400">
              <a:noFill/>
            </a:ln>
          </c:spPr>
        </c:title>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94677744"/>
        <c:crosses val="autoZero"/>
        <c:crossBetween val="midCat"/>
      </c:valAx>
      <c:spPr>
        <a:solidFill>
          <a:srgbClr val="C0C0C0"/>
        </a:solidFill>
        <a:ln w="12700">
          <a:solidFill>
            <a:srgbClr val="808080"/>
          </a:solidFill>
          <a:prstDash val="solid"/>
        </a:ln>
      </c:spPr>
    </c:plotArea>
    <c:legend>
      <c:legendPos val="r"/>
      <c:layout>
        <c:manualLayout>
          <c:xMode val="edge"/>
          <c:yMode val="edge"/>
          <c:x val="0.6959515163214175"/>
          <c:y val="0.43005828899282988"/>
          <c:w val="0.28826394167159303"/>
          <c:h val="0.13179205630425431"/>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6</xdr:col>
      <xdr:colOff>200025</xdr:colOff>
      <xdr:row>97</xdr:row>
      <xdr:rowOff>38100</xdr:rowOff>
    </xdr:from>
    <xdr:to>
      <xdr:col>16</xdr:col>
      <xdr:colOff>57150</xdr:colOff>
      <xdr:row>122</xdr:row>
      <xdr:rowOff>66675</xdr:rowOff>
    </xdr:to>
    <xdr:graphicFrame macro="">
      <xdr:nvGraphicFramePr>
        <xdr:cNvPr id="1026"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123825</xdr:colOff>
      <xdr:row>6</xdr:row>
      <xdr:rowOff>152400</xdr:rowOff>
    </xdr:from>
    <xdr:to>
      <xdr:col>7</xdr:col>
      <xdr:colOff>485775</xdr:colOff>
      <xdr:row>23</xdr:row>
      <xdr:rowOff>95250</xdr:rowOff>
    </xdr:to>
    <xdr:graphicFrame macro="">
      <xdr:nvGraphicFramePr>
        <xdr:cNvPr id="2049"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123825</xdr:colOff>
      <xdr:row>6</xdr:row>
      <xdr:rowOff>152400</xdr:rowOff>
    </xdr:from>
    <xdr:to>
      <xdr:col>7</xdr:col>
      <xdr:colOff>485775</xdr:colOff>
      <xdr:row>23</xdr:row>
      <xdr:rowOff>95250</xdr:rowOff>
    </xdr:to>
    <xdr:graphicFrame macro="">
      <xdr:nvGraphicFramePr>
        <xdr:cNvPr id="614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123825</xdr:colOff>
      <xdr:row>6</xdr:row>
      <xdr:rowOff>152400</xdr:rowOff>
    </xdr:from>
    <xdr:to>
      <xdr:col>7</xdr:col>
      <xdr:colOff>485775</xdr:colOff>
      <xdr:row>23</xdr:row>
      <xdr:rowOff>95250</xdr:rowOff>
    </xdr:to>
    <xdr:graphicFrame macro="">
      <xdr:nvGraphicFramePr>
        <xdr:cNvPr id="7169"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BK162"/>
  <sheetViews>
    <sheetView showGridLines="0" tabSelected="1" workbookViewId="0">
      <selection activeCell="M2" sqref="M2"/>
    </sheetView>
  </sheetViews>
  <sheetFormatPr defaultRowHeight="11.25" outlineLevelRow="1" x14ac:dyDescent="0.2"/>
  <cols>
    <col min="1" max="1" width="2" style="2" customWidth="1"/>
    <col min="2" max="4" width="8.28515625" style="2" customWidth="1"/>
    <col min="5" max="9" width="8.7109375" style="2" customWidth="1"/>
    <col min="10" max="10" width="8.28515625" style="2" customWidth="1"/>
    <col min="11" max="11" width="9.140625" style="2"/>
    <col min="12" max="13" width="9.140625" style="51"/>
    <col min="14" max="15" width="10" style="51" bestFit="1" customWidth="1"/>
    <col min="16" max="16" width="10" style="2" bestFit="1" customWidth="1"/>
    <col min="17" max="17" width="10.5703125" style="2" customWidth="1"/>
    <col min="18" max="23" width="9.140625" style="2"/>
    <col min="24" max="24" width="9" style="2" customWidth="1"/>
    <col min="25" max="25" width="8.28515625" style="2" customWidth="1"/>
    <col min="26" max="26" width="8.140625" style="2" customWidth="1"/>
    <col min="27" max="16384" width="9.140625" style="2"/>
  </cols>
  <sheetData>
    <row r="1" spans="1:53" ht="12.75" x14ac:dyDescent="0.2">
      <c r="A1" s="81"/>
      <c r="B1" s="3" t="s">
        <v>48</v>
      </c>
      <c r="C1" s="3"/>
      <c r="D1" s="3"/>
      <c r="E1" s="3"/>
      <c r="F1" s="3"/>
      <c r="G1" s="3"/>
      <c r="H1" s="3"/>
      <c r="I1" s="3"/>
      <c r="J1" s="3"/>
      <c r="K1" s="3"/>
      <c r="L1" s="48"/>
      <c r="M1" s="48"/>
      <c r="N1" s="48"/>
      <c r="O1" s="48"/>
      <c r="P1" s="10"/>
      <c r="Q1" s="10"/>
      <c r="R1" s="10"/>
      <c r="S1" s="10"/>
      <c r="T1" s="10"/>
      <c r="U1" s="10"/>
      <c r="V1" s="3"/>
      <c r="W1" s="3"/>
      <c r="X1" s="47"/>
      <c r="Y1" s="47"/>
      <c r="Z1"/>
      <c r="AA1"/>
      <c r="AB1"/>
      <c r="AC1"/>
      <c r="AD1"/>
      <c r="AE1"/>
      <c r="AF1"/>
      <c r="AG1"/>
      <c r="AH1"/>
      <c r="AI1"/>
      <c r="AJ1"/>
      <c r="AK1"/>
      <c r="AL1"/>
      <c r="AM1"/>
      <c r="AN1"/>
      <c r="AO1"/>
      <c r="AP1"/>
      <c r="AQ1"/>
      <c r="AR1"/>
      <c r="AS1"/>
      <c r="AT1"/>
      <c r="AU1"/>
      <c r="AV1"/>
      <c r="AW1"/>
      <c r="AX1"/>
      <c r="AY1"/>
      <c r="AZ1"/>
      <c r="BA1"/>
    </row>
    <row r="2" spans="1:53" ht="12.75" x14ac:dyDescent="0.2">
      <c r="A2" s="81"/>
      <c r="B2" s="82" t="s">
        <v>19</v>
      </c>
      <c r="C2" s="82"/>
      <c r="D2" s="82"/>
      <c r="E2" s="82"/>
      <c r="F2" s="82"/>
      <c r="G2" s="82"/>
      <c r="H2" s="82"/>
      <c r="I2" s="82"/>
      <c r="J2" s="82"/>
      <c r="K2" s="3"/>
      <c r="L2" s="48"/>
      <c r="M2" s="48"/>
      <c r="N2" s="48"/>
      <c r="O2" s="48"/>
      <c r="P2" s="3"/>
      <c r="Q2" s="3"/>
      <c r="R2" s="3"/>
      <c r="S2" s="3"/>
      <c r="T2" s="3"/>
      <c r="U2" s="3"/>
      <c r="V2" s="3"/>
      <c r="W2" s="3"/>
      <c r="X2" s="47"/>
      <c r="Y2" s="47"/>
      <c r="Z2"/>
      <c r="AA2"/>
      <c r="AB2"/>
      <c r="AC2"/>
      <c r="AD2"/>
      <c r="AE2"/>
      <c r="AF2"/>
      <c r="AG2"/>
      <c r="AH2"/>
      <c r="AI2"/>
      <c r="AJ2"/>
      <c r="AK2"/>
      <c r="AL2"/>
      <c r="AM2"/>
      <c r="AN2"/>
      <c r="AO2"/>
      <c r="AP2"/>
      <c r="AQ2"/>
      <c r="AR2"/>
      <c r="AS2"/>
      <c r="AT2"/>
      <c r="AU2"/>
      <c r="AV2"/>
      <c r="AW2"/>
      <c r="AX2"/>
      <c r="AY2"/>
      <c r="AZ2"/>
      <c r="BA2"/>
    </row>
    <row r="3" spans="1:53" ht="12.75" x14ac:dyDescent="0.2">
      <c r="A3" s="81"/>
      <c r="B3" s="3"/>
      <c r="C3" s="3"/>
      <c r="D3" s="3"/>
      <c r="E3" s="3"/>
      <c r="F3" s="3"/>
      <c r="G3" s="3"/>
      <c r="H3" s="3"/>
      <c r="I3" s="3"/>
      <c r="J3" s="3"/>
      <c r="K3" s="3"/>
      <c r="L3" s="48"/>
      <c r="M3" s="48"/>
      <c r="N3" s="48"/>
      <c r="O3" s="48"/>
      <c r="P3" s="3"/>
      <c r="Q3" s="3"/>
      <c r="R3" s="3"/>
      <c r="S3" s="3"/>
      <c r="T3" s="3"/>
      <c r="U3" s="3"/>
      <c r="V3" s="3"/>
      <c r="W3" s="3"/>
      <c r="X3" s="47"/>
      <c r="Y3" s="47"/>
      <c r="Z3"/>
      <c r="AA3"/>
      <c r="AB3"/>
      <c r="AC3"/>
      <c r="AD3"/>
      <c r="AE3"/>
      <c r="AF3"/>
      <c r="AG3"/>
      <c r="AH3"/>
      <c r="AI3"/>
      <c r="AJ3"/>
      <c r="AK3"/>
      <c r="AL3"/>
      <c r="AM3"/>
      <c r="AN3"/>
      <c r="AO3"/>
      <c r="AP3"/>
      <c r="AQ3"/>
      <c r="AR3"/>
      <c r="AS3"/>
      <c r="AT3"/>
      <c r="AU3"/>
      <c r="AV3"/>
      <c r="AW3"/>
      <c r="AX3"/>
      <c r="AY3"/>
      <c r="AZ3"/>
      <c r="BA3"/>
    </row>
    <row r="4" spans="1:53" ht="13.5" thickBot="1" x14ac:dyDescent="0.25">
      <c r="B4" s="4"/>
      <c r="C4" s="4"/>
      <c r="D4" s="4"/>
      <c r="E4" s="4"/>
      <c r="F4" s="4"/>
      <c r="G4" s="4"/>
      <c r="H4" s="4"/>
      <c r="I4" s="4"/>
      <c r="J4" s="4"/>
      <c r="K4" s="4"/>
      <c r="L4" s="49"/>
      <c r="M4" s="49"/>
      <c r="N4" s="49"/>
      <c r="O4"/>
      <c r="P4"/>
      <c r="Q4"/>
      <c r="R4"/>
      <c r="S4"/>
      <c r="T4"/>
      <c r="U4"/>
      <c r="V4"/>
      <c r="W4"/>
      <c r="X4"/>
      <c r="Y4"/>
      <c r="Z4"/>
      <c r="AA4"/>
      <c r="AB4"/>
      <c r="AC4"/>
      <c r="AD4"/>
      <c r="AE4"/>
      <c r="AF4"/>
      <c r="AG4"/>
      <c r="AH4"/>
      <c r="AI4"/>
      <c r="AJ4"/>
      <c r="AK4"/>
      <c r="AL4"/>
      <c r="AM4"/>
      <c r="AN4"/>
      <c r="AO4"/>
      <c r="AP4"/>
      <c r="AQ4"/>
      <c r="AR4"/>
      <c r="AS4"/>
      <c r="AT4"/>
      <c r="AU4"/>
      <c r="AV4"/>
      <c r="AW4"/>
      <c r="AX4"/>
      <c r="AY4"/>
      <c r="AZ4"/>
      <c r="BA4"/>
    </row>
    <row r="5" spans="1:53" ht="13.5" thickBot="1" x14ac:dyDescent="0.25">
      <c r="B5" s="32" t="s">
        <v>20</v>
      </c>
      <c r="C5" s="20"/>
      <c r="D5" s="21"/>
      <c r="E5" s="34" t="s">
        <v>0</v>
      </c>
      <c r="F5" s="35"/>
      <c r="G5" s="37" t="s">
        <v>1</v>
      </c>
      <c r="H5" s="22"/>
      <c r="I5" s="37"/>
      <c r="J5" s="22"/>
      <c r="K5" s="34" t="s">
        <v>12</v>
      </c>
      <c r="L5" s="22"/>
      <c r="M5" s="34"/>
      <c r="N5" s="22"/>
      <c r="O5"/>
      <c r="P5"/>
      <c r="Q5"/>
      <c r="R5"/>
      <c r="S5"/>
      <c r="T5"/>
      <c r="U5"/>
      <c r="V5"/>
      <c r="W5"/>
      <c r="X5"/>
      <c r="Y5"/>
      <c r="Z5"/>
      <c r="AA5"/>
      <c r="AB5"/>
      <c r="AC5"/>
      <c r="AD5"/>
      <c r="AE5"/>
      <c r="AF5"/>
      <c r="AG5"/>
      <c r="AH5"/>
      <c r="AI5"/>
      <c r="AJ5"/>
      <c r="AK5"/>
      <c r="AL5"/>
      <c r="AM5"/>
      <c r="AN5"/>
      <c r="AO5"/>
      <c r="AP5"/>
      <c r="AQ5"/>
      <c r="AR5"/>
      <c r="AS5"/>
    </row>
    <row r="6" spans="1:53" ht="13.5" thickBot="1" x14ac:dyDescent="0.25">
      <c r="B6" s="33" t="s">
        <v>2</v>
      </c>
      <c r="C6" s="20"/>
      <c r="D6" s="21"/>
      <c r="E6" s="36" t="s">
        <v>10</v>
      </c>
      <c r="F6" s="23"/>
      <c r="G6" s="54" t="s">
        <v>3</v>
      </c>
      <c r="H6" s="55"/>
      <c r="I6" s="54"/>
      <c r="J6" s="55"/>
      <c r="K6" s="36" t="s">
        <v>17</v>
      </c>
      <c r="L6" s="23"/>
      <c r="M6" s="36"/>
      <c r="N6" s="23"/>
      <c r="R6"/>
      <c r="S6"/>
      <c r="T6"/>
      <c r="U6"/>
      <c r="V6"/>
      <c r="W6"/>
      <c r="X6"/>
      <c r="Y6"/>
      <c r="Z6"/>
      <c r="AA6"/>
      <c r="AB6"/>
      <c r="AC6"/>
      <c r="AD6"/>
      <c r="AE6"/>
      <c r="AF6"/>
      <c r="AG6"/>
      <c r="AH6"/>
      <c r="AI6"/>
      <c r="AJ6"/>
      <c r="AK6"/>
      <c r="AL6"/>
      <c r="AM6"/>
      <c r="AN6"/>
      <c r="AO6"/>
      <c r="AP6"/>
      <c r="AQ6"/>
      <c r="AR6"/>
      <c r="AS6"/>
    </row>
    <row r="7" spans="1:53" ht="34.5" thickBot="1" x14ac:dyDescent="0.25">
      <c r="B7" s="95" t="s">
        <v>6</v>
      </c>
      <c r="C7" s="25" t="s">
        <v>5</v>
      </c>
      <c r="D7" s="24" t="s">
        <v>4</v>
      </c>
      <c r="E7" s="24" t="s">
        <v>11</v>
      </c>
      <c r="F7" s="25"/>
      <c r="G7" s="56" t="s">
        <v>32</v>
      </c>
      <c r="H7" s="57" t="s">
        <v>31</v>
      </c>
      <c r="I7" s="56" t="s">
        <v>33</v>
      </c>
      <c r="J7" s="57" t="s">
        <v>34</v>
      </c>
      <c r="K7" s="43" t="s">
        <v>35</v>
      </c>
      <c r="L7" s="42" t="s">
        <v>36</v>
      </c>
      <c r="M7" s="43" t="s">
        <v>37</v>
      </c>
      <c r="N7" s="42" t="s">
        <v>14</v>
      </c>
      <c r="R7"/>
      <c r="S7"/>
      <c r="T7"/>
      <c r="U7"/>
      <c r="V7"/>
      <c r="W7"/>
      <c r="X7"/>
      <c r="Y7"/>
      <c r="Z7"/>
      <c r="AA7"/>
      <c r="AB7"/>
      <c r="AC7"/>
      <c r="AD7"/>
      <c r="AE7"/>
      <c r="AF7"/>
      <c r="AG7"/>
      <c r="AH7"/>
      <c r="AI7"/>
      <c r="AJ7"/>
      <c r="AK7"/>
      <c r="AL7"/>
      <c r="AM7"/>
      <c r="AN7"/>
      <c r="AO7"/>
      <c r="AP7"/>
      <c r="AQ7"/>
      <c r="AR7"/>
      <c r="AS7"/>
    </row>
    <row r="8" spans="1:53" ht="12.75" outlineLevel="1" x14ac:dyDescent="0.2">
      <c r="B8" s="58"/>
      <c r="C8" s="59"/>
      <c r="D8" s="60"/>
      <c r="E8" s="61"/>
      <c r="F8" s="59"/>
      <c r="G8" s="62"/>
      <c r="H8" s="63"/>
      <c r="I8" s="62"/>
      <c r="J8" s="63"/>
      <c r="K8" s="64">
        <v>1000000</v>
      </c>
      <c r="L8" s="64">
        <v>2500000</v>
      </c>
      <c r="M8" s="64">
        <v>4250000</v>
      </c>
      <c r="N8" s="98">
        <v>6000000</v>
      </c>
      <c r="P8"/>
      <c r="Q8"/>
      <c r="R8"/>
      <c r="S8"/>
      <c r="T8"/>
      <c r="U8"/>
      <c r="V8"/>
      <c r="W8"/>
      <c r="X8"/>
      <c r="Y8"/>
      <c r="Z8"/>
      <c r="AA8"/>
      <c r="AB8"/>
      <c r="AC8"/>
      <c r="AD8"/>
      <c r="AE8"/>
      <c r="AF8"/>
      <c r="AG8"/>
      <c r="AH8"/>
      <c r="AI8"/>
      <c r="AJ8"/>
      <c r="AK8"/>
      <c r="AL8"/>
      <c r="AM8"/>
      <c r="AN8"/>
      <c r="AO8"/>
      <c r="AP8"/>
      <c r="AQ8"/>
      <c r="AR8"/>
      <c r="AS8"/>
    </row>
    <row r="9" spans="1:53" ht="12.75" outlineLevel="1" x14ac:dyDescent="0.2">
      <c r="B9" s="38">
        <v>-100</v>
      </c>
      <c r="C9" s="39">
        <v>-100</v>
      </c>
      <c r="D9" s="39">
        <v>100</v>
      </c>
      <c r="E9" s="5">
        <v>26.579002641395682</v>
      </c>
      <c r="F9" s="5"/>
      <c r="G9" s="110">
        <v>-29.968769000000002</v>
      </c>
      <c r="H9" s="110">
        <v>-36.122711000000002</v>
      </c>
      <c r="I9" s="110">
        <v>-40.387810000000002</v>
      </c>
      <c r="J9" s="110">
        <v>-43.387810000000002</v>
      </c>
      <c r="K9" s="5">
        <f t="shared" ref="K9:K23" si="0">0.5*($E9-180) - 20*LOG(0.2^2*4*PI()*10^-7) - 0.5*20*LOG(PI()*K$8*50)-0.5*G9</f>
        <v>2.2872899433951339</v>
      </c>
      <c r="L9" s="5">
        <f t="shared" ref="L9:L23" si="1">0.5*($E9-180) - 20*LOG(0.2^2*4*PI()*10^-7) - 0.5*20*LOG(PI()*L$8*50)-0.5*H9</f>
        <v>1.3848608566747593</v>
      </c>
      <c r="M9" s="5">
        <f t="shared" ref="M9:M23" si="2">0.5*($E9-180) - 20*LOG(0.2^2*4*PI()*10^-7) - 0.5*20*LOG(PI()*M$8*50)-0.5*I9</f>
        <v>1.2129211428920286</v>
      </c>
      <c r="N9" s="7">
        <f t="shared" ref="N9:N23" si="3">0.5*($E9-180) - 20*LOG(0.2^2*4*PI()*10^-7) - 0.5*20*LOG(PI()*N$8*50)-0.5*J9</f>
        <v>1.2152979395586954</v>
      </c>
      <c r="P9"/>
      <c r="Q9"/>
      <c r="R9"/>
      <c r="S9"/>
      <c r="T9"/>
      <c r="U9"/>
      <c r="V9"/>
      <c r="W9"/>
      <c r="X9"/>
      <c r="Y9"/>
      <c r="Z9"/>
      <c r="AA9"/>
      <c r="AB9"/>
      <c r="AC9"/>
      <c r="AD9"/>
      <c r="AE9"/>
      <c r="AF9"/>
      <c r="AG9"/>
      <c r="AH9"/>
      <c r="AI9"/>
      <c r="AJ9"/>
      <c r="AK9"/>
      <c r="AL9"/>
      <c r="AM9"/>
      <c r="AN9"/>
      <c r="AO9"/>
      <c r="AP9"/>
      <c r="AQ9"/>
      <c r="AR9"/>
      <c r="AS9"/>
    </row>
    <row r="10" spans="1:53" ht="12.75" outlineLevel="1" x14ac:dyDescent="0.2">
      <c r="B10" s="38">
        <v>100</v>
      </c>
      <c r="C10" s="39">
        <v>-100</v>
      </c>
      <c r="D10" s="39">
        <v>100</v>
      </c>
      <c r="E10" s="5">
        <v>26.579002641395682</v>
      </c>
      <c r="F10" s="5"/>
      <c r="G10" s="110">
        <v>-29.432838</v>
      </c>
      <c r="H10" s="110">
        <v>-35.734878999999999</v>
      </c>
      <c r="I10" s="110">
        <v>-39.894717999999997</v>
      </c>
      <c r="J10" s="110">
        <v>-42.894717999999997</v>
      </c>
      <c r="K10" s="5">
        <f t="shared" si="0"/>
        <v>2.0193244433951332</v>
      </c>
      <c r="L10" s="5">
        <f t="shared" si="1"/>
        <v>1.1909448566747578</v>
      </c>
      <c r="M10" s="5">
        <f t="shared" si="2"/>
        <v>0.96637514289202642</v>
      </c>
      <c r="N10" s="7">
        <f t="shared" si="3"/>
        <v>0.96875193955869321</v>
      </c>
      <c r="P10"/>
      <c r="Q10"/>
      <c r="R10"/>
      <c r="S10"/>
      <c r="T10"/>
      <c r="U10"/>
      <c r="V10"/>
      <c r="W10"/>
      <c r="X10"/>
      <c r="Y10"/>
      <c r="Z10"/>
      <c r="AA10"/>
      <c r="AB10"/>
      <c r="AC10"/>
      <c r="AD10"/>
      <c r="AE10"/>
      <c r="AF10"/>
      <c r="AG10"/>
      <c r="AH10"/>
      <c r="AI10"/>
      <c r="AJ10"/>
      <c r="AK10"/>
      <c r="AL10"/>
      <c r="AM10"/>
      <c r="AN10"/>
      <c r="AO10"/>
      <c r="AP10"/>
      <c r="AQ10"/>
      <c r="AR10"/>
      <c r="AS10"/>
    </row>
    <row r="11" spans="1:53" ht="12.75" customHeight="1" outlineLevel="1" x14ac:dyDescent="0.2">
      <c r="B11" s="38">
        <v>0</v>
      </c>
      <c r="C11" s="39">
        <v>0</v>
      </c>
      <c r="D11" s="39">
        <v>100</v>
      </c>
      <c r="E11" s="5">
        <v>36.185267012719848</v>
      </c>
      <c r="F11" s="5"/>
      <c r="G11" s="110">
        <v>-20.484729999999999</v>
      </c>
      <c r="H11" s="110">
        <v>-26.626341</v>
      </c>
      <c r="I11" s="110">
        <v>-30.757679000000003</v>
      </c>
      <c r="J11" s="110">
        <v>-33.757679000000003</v>
      </c>
      <c r="K11" s="5">
        <f t="shared" si="0"/>
        <v>2.348402629057226</v>
      </c>
      <c r="L11" s="5">
        <f t="shared" si="1"/>
        <v>1.4398080423368516</v>
      </c>
      <c r="M11" s="5">
        <f t="shared" si="2"/>
        <v>1.2009878285541227</v>
      </c>
      <c r="N11" s="7">
        <f t="shared" si="3"/>
        <v>1.2033646252207895</v>
      </c>
      <c r="P11"/>
      <c r="Q11"/>
      <c r="R11"/>
      <c r="S11"/>
      <c r="T11"/>
      <c r="U11"/>
      <c r="V11"/>
      <c r="W11"/>
      <c r="X11"/>
      <c r="Y11"/>
      <c r="Z11"/>
      <c r="AA11"/>
      <c r="AB11"/>
      <c r="AC11"/>
      <c r="AD11"/>
      <c r="AE11"/>
      <c r="AF11"/>
      <c r="AG11"/>
      <c r="AH11"/>
      <c r="AI11"/>
      <c r="AJ11"/>
      <c r="AK11"/>
      <c r="AL11"/>
      <c r="AM11"/>
      <c r="AN11"/>
      <c r="AO11"/>
      <c r="AP11"/>
      <c r="AQ11"/>
      <c r="AR11"/>
      <c r="AS11"/>
    </row>
    <row r="12" spans="1:53" ht="12.75" customHeight="1" outlineLevel="1" x14ac:dyDescent="0.2">
      <c r="B12" s="38">
        <v>-100</v>
      </c>
      <c r="C12" s="39">
        <v>100</v>
      </c>
      <c r="D12" s="39">
        <v>100</v>
      </c>
      <c r="E12" s="5">
        <v>26.579002641395682</v>
      </c>
      <c r="F12" s="5"/>
      <c r="G12" s="110">
        <v>-29.979400999999996</v>
      </c>
      <c r="H12" s="110">
        <v>-36.338509000000002</v>
      </c>
      <c r="I12" s="110">
        <v>-40.416530999999999</v>
      </c>
      <c r="J12" s="110">
        <v>-43.416530999999999</v>
      </c>
      <c r="K12" s="5">
        <f t="shared" si="0"/>
        <v>2.2926059433951309</v>
      </c>
      <c r="L12" s="5">
        <f t="shared" si="1"/>
        <v>1.4927598566747591</v>
      </c>
      <c r="M12" s="5">
        <f t="shared" si="2"/>
        <v>1.2272816428920272</v>
      </c>
      <c r="N12" s="7">
        <f t="shared" si="3"/>
        <v>1.229658439558694</v>
      </c>
      <c r="P12"/>
      <c r="Q12"/>
      <c r="R12"/>
      <c r="S12"/>
      <c r="T12"/>
      <c r="U12"/>
      <c r="V12"/>
      <c r="W12"/>
      <c r="X12"/>
      <c r="Y12"/>
      <c r="Z12"/>
      <c r="AA12"/>
      <c r="AB12"/>
      <c r="AC12"/>
      <c r="AD12"/>
      <c r="AE12"/>
      <c r="AF12"/>
      <c r="AG12"/>
      <c r="AH12"/>
      <c r="AI12"/>
      <c r="AJ12"/>
      <c r="AK12"/>
      <c r="AL12"/>
      <c r="AM12"/>
      <c r="AN12"/>
      <c r="AO12"/>
      <c r="AP12"/>
      <c r="AQ12"/>
      <c r="AR12"/>
      <c r="AS12"/>
    </row>
    <row r="13" spans="1:53" ht="12.75" outlineLevel="1" x14ac:dyDescent="0.2">
      <c r="B13" s="38">
        <v>100</v>
      </c>
      <c r="C13" s="39">
        <v>100</v>
      </c>
      <c r="D13" s="39">
        <v>100</v>
      </c>
      <c r="E13" s="5">
        <v>26.579002641395682</v>
      </c>
      <c r="F13" s="5"/>
      <c r="G13" s="110">
        <v>-29.778801000000001</v>
      </c>
      <c r="H13" s="110">
        <v>-35.998589000000003</v>
      </c>
      <c r="I13" s="110">
        <v>-40.094990000000003</v>
      </c>
      <c r="J13" s="110">
        <v>-43.094990000000003</v>
      </c>
      <c r="K13" s="5">
        <f t="shared" si="0"/>
        <v>2.1923059433951337</v>
      </c>
      <c r="L13" s="5">
        <f t="shared" si="1"/>
        <v>1.3227998566747594</v>
      </c>
      <c r="M13" s="5">
        <f t="shared" si="2"/>
        <v>1.0665111428920291</v>
      </c>
      <c r="N13" s="7">
        <f t="shared" si="3"/>
        <v>1.0688879395586959</v>
      </c>
      <c r="P13"/>
      <c r="Q13"/>
      <c r="R13"/>
      <c r="S13"/>
      <c r="T13"/>
      <c r="U13"/>
      <c r="V13"/>
      <c r="W13"/>
      <c r="X13"/>
      <c r="Y13"/>
      <c r="Z13"/>
      <c r="AA13"/>
      <c r="AB13"/>
      <c r="AC13"/>
      <c r="AD13"/>
      <c r="AE13"/>
      <c r="AF13"/>
      <c r="AG13"/>
      <c r="AH13"/>
      <c r="AI13"/>
      <c r="AJ13"/>
      <c r="AK13"/>
      <c r="AL13"/>
      <c r="AM13"/>
      <c r="AN13"/>
      <c r="AO13"/>
      <c r="AP13"/>
      <c r="AQ13"/>
      <c r="AR13"/>
      <c r="AS13"/>
    </row>
    <row r="14" spans="1:53" ht="12.75" outlineLevel="1" x14ac:dyDescent="0.2">
      <c r="B14" s="38">
        <v>-100</v>
      </c>
      <c r="C14" s="39">
        <v>-100</v>
      </c>
      <c r="D14" s="39">
        <v>200</v>
      </c>
      <c r="E14" s="5">
        <v>20.591733432609143</v>
      </c>
      <c r="F14" s="5"/>
      <c r="G14" s="110">
        <v>-35.986691</v>
      </c>
      <c r="H14" s="110">
        <v>-42.205120000000001</v>
      </c>
      <c r="I14" s="110">
        <v>-46.284039</v>
      </c>
      <c r="J14" s="110">
        <v>-49.284039</v>
      </c>
      <c r="K14" s="5">
        <f t="shared" si="0"/>
        <v>2.3026163390018688</v>
      </c>
      <c r="L14" s="5">
        <f t="shared" si="1"/>
        <v>1.4324307522814941</v>
      </c>
      <c r="M14" s="5">
        <f t="shared" si="2"/>
        <v>1.1674010384987632</v>
      </c>
      <c r="N14" s="7">
        <f t="shared" si="3"/>
        <v>1.16977783516543</v>
      </c>
      <c r="P14"/>
      <c r="Q14"/>
      <c r="R14"/>
      <c r="S14"/>
      <c r="T14"/>
      <c r="U14"/>
      <c r="V14"/>
      <c r="W14"/>
      <c r="X14"/>
      <c r="Y14"/>
      <c r="Z14"/>
      <c r="AA14"/>
      <c r="AB14"/>
      <c r="AC14"/>
      <c r="AD14"/>
      <c r="AE14"/>
      <c r="AF14"/>
      <c r="AG14"/>
      <c r="AH14"/>
      <c r="AI14"/>
      <c r="AJ14"/>
      <c r="AK14"/>
      <c r="AL14"/>
      <c r="AM14"/>
      <c r="AN14"/>
      <c r="AO14"/>
      <c r="AP14"/>
      <c r="AQ14"/>
      <c r="AR14"/>
      <c r="AS14"/>
    </row>
    <row r="15" spans="1:53" ht="12.75" outlineLevel="1" x14ac:dyDescent="0.2">
      <c r="B15" s="38">
        <v>100</v>
      </c>
      <c r="C15" s="39">
        <v>-100</v>
      </c>
      <c r="D15" s="39">
        <v>200</v>
      </c>
      <c r="E15" s="5">
        <v>20.591733432609143</v>
      </c>
      <c r="F15" s="5"/>
      <c r="G15" s="110">
        <v>-35.450451000000001</v>
      </c>
      <c r="H15" s="110">
        <v>-41.966042000000002</v>
      </c>
      <c r="I15" s="110">
        <v>-46.175510000000003</v>
      </c>
      <c r="J15" s="110">
        <v>-49.175510000000003</v>
      </c>
      <c r="K15" s="5">
        <f t="shared" si="0"/>
        <v>2.0344963390018691</v>
      </c>
      <c r="L15" s="5">
        <f t="shared" si="1"/>
        <v>1.3128917522814945</v>
      </c>
      <c r="M15" s="5">
        <f t="shared" si="2"/>
        <v>1.1131365384987646</v>
      </c>
      <c r="N15" s="7">
        <f t="shared" si="3"/>
        <v>1.1155133351654314</v>
      </c>
      <c r="P15"/>
      <c r="Q15"/>
      <c r="R15"/>
      <c r="S15"/>
      <c r="T15"/>
      <c r="U15"/>
      <c r="V15"/>
      <c r="W15"/>
      <c r="X15"/>
      <c r="Y15"/>
      <c r="Z15"/>
      <c r="AA15"/>
      <c r="AB15"/>
      <c r="AC15"/>
      <c r="AD15"/>
      <c r="AE15"/>
      <c r="AF15"/>
      <c r="AG15"/>
      <c r="AH15"/>
      <c r="AI15"/>
      <c r="AJ15"/>
      <c r="AK15"/>
      <c r="AL15"/>
      <c r="AM15"/>
      <c r="AN15"/>
      <c r="AO15"/>
      <c r="AP15"/>
      <c r="AQ15"/>
      <c r="AR15"/>
      <c r="AS15"/>
    </row>
    <row r="16" spans="1:53" ht="12.75" outlineLevel="1" x14ac:dyDescent="0.2">
      <c r="B16" s="38">
        <v>0</v>
      </c>
      <c r="C16" s="39">
        <v>0</v>
      </c>
      <c r="D16" s="39">
        <v>200</v>
      </c>
      <c r="E16" s="5">
        <v>26.125497502186931</v>
      </c>
      <c r="F16" s="5"/>
      <c r="G16" s="110">
        <v>-30.657710999999999</v>
      </c>
      <c r="H16" s="110">
        <v>-36.713051</v>
      </c>
      <c r="I16" s="110">
        <v>-40.892341999999999</v>
      </c>
      <c r="J16" s="110">
        <v>-43.892341999999999</v>
      </c>
      <c r="K16" s="5">
        <f t="shared" si="0"/>
        <v>2.4050083737907606</v>
      </c>
      <c r="L16" s="5">
        <f t="shared" si="1"/>
        <v>1.4532782870703862</v>
      </c>
      <c r="M16" s="5">
        <f t="shared" si="2"/>
        <v>1.2384345732876554</v>
      </c>
      <c r="N16" s="7">
        <f t="shared" si="3"/>
        <v>1.2408113699543222</v>
      </c>
      <c r="P16"/>
      <c r="Q16"/>
      <c r="R16"/>
      <c r="S16"/>
      <c r="T16"/>
      <c r="U16"/>
      <c r="V16"/>
      <c r="W16"/>
      <c r="X16"/>
      <c r="Y16"/>
      <c r="Z16"/>
      <c r="AA16"/>
      <c r="AB16"/>
      <c r="AC16"/>
      <c r="AD16"/>
      <c r="AE16"/>
      <c r="AF16"/>
      <c r="AG16"/>
      <c r="AH16"/>
      <c r="AI16"/>
      <c r="AJ16"/>
      <c r="AK16"/>
      <c r="AL16"/>
      <c r="AM16"/>
      <c r="AN16"/>
      <c r="AO16"/>
      <c r="AP16"/>
      <c r="AQ16"/>
      <c r="AR16"/>
      <c r="AS16"/>
    </row>
    <row r="17" spans="2:49" ht="12.75" outlineLevel="1" x14ac:dyDescent="0.2">
      <c r="B17" s="38">
        <v>-100</v>
      </c>
      <c r="C17" s="39">
        <v>100</v>
      </c>
      <c r="D17" s="39">
        <v>200</v>
      </c>
      <c r="E17" s="5">
        <v>20.591733432609143</v>
      </c>
      <c r="F17" s="5"/>
      <c r="G17" s="110">
        <v>-35.751700999999997</v>
      </c>
      <c r="H17" s="110">
        <v>-42.189129000000001</v>
      </c>
      <c r="I17" s="110">
        <v>-46.279460999999998</v>
      </c>
      <c r="J17" s="110">
        <v>-49.279460999999998</v>
      </c>
      <c r="K17" s="5">
        <f t="shared" si="0"/>
        <v>2.1851213390018671</v>
      </c>
      <c r="L17" s="5">
        <f t="shared" si="1"/>
        <v>1.4244352522814943</v>
      </c>
      <c r="M17" s="5">
        <f t="shared" si="2"/>
        <v>1.1651120384987621</v>
      </c>
      <c r="N17" s="7">
        <f t="shared" si="3"/>
        <v>1.1674888351654289</v>
      </c>
      <c r="P17"/>
      <c r="Q17"/>
      <c r="R17"/>
      <c r="S17"/>
      <c r="T17"/>
      <c r="U17"/>
      <c r="V17"/>
      <c r="W17"/>
      <c r="X17"/>
      <c r="Y17"/>
      <c r="Z17"/>
      <c r="AA17"/>
      <c r="AB17"/>
      <c r="AC17"/>
      <c r="AD17"/>
      <c r="AE17"/>
      <c r="AF17"/>
      <c r="AG17"/>
      <c r="AH17"/>
      <c r="AI17"/>
      <c r="AJ17"/>
      <c r="AK17"/>
      <c r="AL17"/>
      <c r="AM17"/>
      <c r="AN17"/>
      <c r="AO17"/>
      <c r="AP17"/>
      <c r="AQ17"/>
      <c r="AR17"/>
      <c r="AS17"/>
    </row>
    <row r="18" spans="2:49" ht="12.75" outlineLevel="1" x14ac:dyDescent="0.2">
      <c r="B18" s="38">
        <v>100</v>
      </c>
      <c r="C18" s="39">
        <v>100</v>
      </c>
      <c r="D18" s="39">
        <v>200</v>
      </c>
      <c r="E18" s="5">
        <v>20.591733432609143</v>
      </c>
      <c r="F18" s="5"/>
      <c r="G18" s="110">
        <v>-35.803761000000002</v>
      </c>
      <c r="H18" s="110">
        <v>-42.05077</v>
      </c>
      <c r="I18" s="110">
        <v>-46.084301000000004</v>
      </c>
      <c r="J18" s="110">
        <v>-49.084301000000004</v>
      </c>
      <c r="K18" s="5">
        <f t="shared" si="0"/>
        <v>2.2111513390018693</v>
      </c>
      <c r="L18" s="5">
        <f t="shared" si="1"/>
        <v>1.3552557522814936</v>
      </c>
      <c r="M18" s="5">
        <f t="shared" si="2"/>
        <v>1.067532038498765</v>
      </c>
      <c r="N18" s="7">
        <f t="shared" si="3"/>
        <v>1.0699088351654318</v>
      </c>
      <c r="P18"/>
      <c r="Q18"/>
      <c r="R18"/>
      <c r="S18"/>
      <c r="T18"/>
      <c r="U18"/>
      <c r="V18"/>
      <c r="W18"/>
      <c r="X18"/>
      <c r="Y18"/>
      <c r="Z18"/>
      <c r="AA18"/>
      <c r="AB18"/>
      <c r="AC18"/>
      <c r="AD18"/>
      <c r="AE18"/>
      <c r="AF18"/>
      <c r="AG18"/>
      <c r="AH18"/>
      <c r="AI18"/>
      <c r="AJ18"/>
      <c r="AK18"/>
      <c r="AL18"/>
      <c r="AM18"/>
      <c r="AN18"/>
      <c r="AO18"/>
      <c r="AP18"/>
      <c r="AQ18"/>
      <c r="AR18"/>
      <c r="AS18"/>
    </row>
    <row r="19" spans="2:49" ht="12.75" outlineLevel="1" x14ac:dyDescent="0.2">
      <c r="B19" s="38">
        <v>-100</v>
      </c>
      <c r="C19" s="39">
        <v>-100</v>
      </c>
      <c r="D19" s="39">
        <v>300</v>
      </c>
      <c r="E19" s="5">
        <v>14.832485150076241</v>
      </c>
      <c r="F19" s="5"/>
      <c r="G19" s="110">
        <v>-42.475140000000003</v>
      </c>
      <c r="H19" s="110">
        <v>-48.308472000000002</v>
      </c>
      <c r="I19" s="110">
        <v>-52.042648</v>
      </c>
      <c r="J19" s="110">
        <v>-55.042648</v>
      </c>
      <c r="K19" s="5">
        <f t="shared" si="0"/>
        <v>2.667216697735423</v>
      </c>
      <c r="L19" s="5">
        <f t="shared" si="1"/>
        <v>1.6044826110150474</v>
      </c>
      <c r="M19" s="5">
        <f t="shared" si="2"/>
        <v>1.167081397232316</v>
      </c>
      <c r="N19" s="7">
        <f t="shared" si="3"/>
        <v>1.1694581938989828</v>
      </c>
      <c r="P19"/>
      <c r="Q19"/>
      <c r="R19"/>
      <c r="S19"/>
      <c r="T19"/>
      <c r="U19"/>
      <c r="V19"/>
      <c r="W19"/>
      <c r="X19"/>
      <c r="Y19"/>
      <c r="Z19"/>
      <c r="AA19"/>
      <c r="AB19"/>
      <c r="AC19"/>
      <c r="AD19"/>
      <c r="AE19"/>
      <c r="AF19"/>
      <c r="AG19"/>
      <c r="AH19"/>
      <c r="AI19"/>
      <c r="AJ19"/>
      <c r="AK19"/>
      <c r="AL19"/>
      <c r="AM19"/>
      <c r="AN19"/>
      <c r="AO19"/>
      <c r="AP19"/>
      <c r="AQ19"/>
      <c r="AR19"/>
      <c r="AS19"/>
    </row>
    <row r="20" spans="2:49" ht="12.75" outlineLevel="1" x14ac:dyDescent="0.2">
      <c r="B20" s="38">
        <v>100</v>
      </c>
      <c r="C20" s="39">
        <v>-100</v>
      </c>
      <c r="D20" s="39">
        <v>300</v>
      </c>
      <c r="E20" s="5">
        <v>14.832485150076241</v>
      </c>
      <c r="F20" s="5"/>
      <c r="G20" s="110">
        <v>-41.304279000000001</v>
      </c>
      <c r="H20" s="110">
        <v>-47.688560000000003</v>
      </c>
      <c r="I20" s="110">
        <v>-51.949058999999998</v>
      </c>
      <c r="J20" s="110">
        <v>-54.949058999999998</v>
      </c>
      <c r="K20" s="5">
        <f t="shared" si="0"/>
        <v>2.081786197735422</v>
      </c>
      <c r="L20" s="5">
        <f t="shared" si="1"/>
        <v>1.2945266110150477</v>
      </c>
      <c r="M20" s="5">
        <f t="shared" si="2"/>
        <v>1.1202868972323152</v>
      </c>
      <c r="N20" s="7">
        <f t="shared" si="3"/>
        <v>1.122663693898982</v>
      </c>
      <c r="P20"/>
      <c r="Q20"/>
      <c r="R20"/>
      <c r="S20"/>
      <c r="T20"/>
      <c r="U20"/>
      <c r="V20"/>
      <c r="W20"/>
      <c r="X20"/>
      <c r="Y20"/>
      <c r="Z20"/>
      <c r="AA20"/>
      <c r="AB20"/>
      <c r="AC20"/>
      <c r="AD20"/>
      <c r="AE20"/>
      <c r="AF20"/>
      <c r="AG20"/>
      <c r="AH20"/>
      <c r="AI20"/>
      <c r="AJ20"/>
      <c r="AK20"/>
      <c r="AL20"/>
      <c r="AM20"/>
      <c r="AN20"/>
      <c r="AO20"/>
      <c r="AP20"/>
      <c r="AQ20"/>
      <c r="AR20"/>
      <c r="AS20"/>
    </row>
    <row r="21" spans="2:49" ht="12.75" outlineLevel="1" x14ac:dyDescent="0.2">
      <c r="B21" s="38">
        <v>0</v>
      </c>
      <c r="C21" s="39">
        <v>0</v>
      </c>
      <c r="D21" s="39">
        <v>300</v>
      </c>
      <c r="E21" s="5">
        <v>18.326973045509202</v>
      </c>
      <c r="F21" s="5"/>
      <c r="G21" s="110">
        <v>-38.254500999999998</v>
      </c>
      <c r="H21" s="110">
        <v>-44.420169999999999</v>
      </c>
      <c r="I21" s="110">
        <v>-48.908569</v>
      </c>
      <c r="J21" s="110">
        <v>-51.908569</v>
      </c>
      <c r="K21" s="5">
        <f t="shared" si="0"/>
        <v>2.3041411454518901</v>
      </c>
      <c r="L21" s="5">
        <f t="shared" si="1"/>
        <v>1.4075755587315157</v>
      </c>
      <c r="M21" s="5">
        <f t="shared" si="2"/>
        <v>1.3472858449487859</v>
      </c>
      <c r="N21" s="7">
        <f t="shared" si="3"/>
        <v>1.3496626416154527</v>
      </c>
      <c r="P21"/>
      <c r="Q21"/>
      <c r="R21"/>
      <c r="S21"/>
      <c r="T21"/>
      <c r="U21"/>
      <c r="V21"/>
      <c r="W21"/>
      <c r="X21"/>
      <c r="Y21"/>
      <c r="Z21"/>
      <c r="AA21"/>
      <c r="AB21"/>
      <c r="AC21"/>
      <c r="AD21"/>
      <c r="AE21"/>
      <c r="AF21"/>
      <c r="AG21"/>
      <c r="AH21"/>
      <c r="AI21"/>
      <c r="AJ21"/>
      <c r="AK21"/>
      <c r="AL21"/>
      <c r="AM21"/>
      <c r="AN21"/>
      <c r="AO21"/>
      <c r="AP21"/>
      <c r="AQ21"/>
      <c r="AR21"/>
      <c r="AS21"/>
    </row>
    <row r="22" spans="2:49" ht="12.75" outlineLevel="1" x14ac:dyDescent="0.2">
      <c r="B22" s="38">
        <v>-100</v>
      </c>
      <c r="C22" s="39">
        <v>100</v>
      </c>
      <c r="D22" s="39">
        <v>300</v>
      </c>
      <c r="E22" s="5">
        <v>14.832485150076241</v>
      </c>
      <c r="F22" s="5"/>
      <c r="G22" s="110">
        <v>-41.551670000000001</v>
      </c>
      <c r="H22" s="110">
        <v>-48.085208999999999</v>
      </c>
      <c r="I22" s="110">
        <v>-51.980282000000003</v>
      </c>
      <c r="J22" s="110">
        <v>-54.980282000000003</v>
      </c>
      <c r="K22" s="5">
        <f t="shared" si="0"/>
        <v>2.2054816977354221</v>
      </c>
      <c r="L22" s="5">
        <f t="shared" si="1"/>
        <v>1.492851111015046</v>
      </c>
      <c r="M22" s="5">
        <f t="shared" si="2"/>
        <v>1.1358983972323173</v>
      </c>
      <c r="N22" s="7">
        <f t="shared" si="3"/>
        <v>1.1382751938989841</v>
      </c>
      <c r="P22"/>
      <c r="Q22"/>
      <c r="R22"/>
      <c r="S22"/>
      <c r="T22"/>
      <c r="U22"/>
      <c r="V22"/>
      <c r="W22"/>
      <c r="X22"/>
      <c r="Y22"/>
      <c r="Z22"/>
      <c r="AA22"/>
      <c r="AB22"/>
      <c r="AC22"/>
      <c r="AD22"/>
      <c r="AE22"/>
      <c r="AF22"/>
      <c r="AG22"/>
      <c r="AH22"/>
      <c r="AI22"/>
      <c r="AJ22"/>
      <c r="AK22"/>
      <c r="AL22"/>
      <c r="AM22"/>
      <c r="AN22"/>
      <c r="AO22"/>
      <c r="AP22"/>
      <c r="AQ22"/>
      <c r="AR22"/>
      <c r="AS22"/>
    </row>
    <row r="23" spans="2:49" ht="13.5" outlineLevel="1" thickBot="1" x14ac:dyDescent="0.25">
      <c r="B23" s="40">
        <v>100</v>
      </c>
      <c r="C23" s="41">
        <v>100</v>
      </c>
      <c r="D23" s="41">
        <v>300</v>
      </c>
      <c r="E23" s="14">
        <v>14.832485150076241</v>
      </c>
      <c r="F23" s="14"/>
      <c r="G23" s="111">
        <v>-41.17165</v>
      </c>
      <c r="H23" s="111">
        <v>-47.770820999999998</v>
      </c>
      <c r="I23" s="111">
        <v>-51.980640000000001</v>
      </c>
      <c r="J23" s="111">
        <v>-54.980640000000001</v>
      </c>
      <c r="K23" s="14">
        <f t="shared" si="0"/>
        <v>2.0154716977354212</v>
      </c>
      <c r="L23" s="14">
        <f t="shared" si="1"/>
        <v>1.3356571110150455</v>
      </c>
      <c r="M23" s="14">
        <f t="shared" si="2"/>
        <v>1.1360773972323166</v>
      </c>
      <c r="N23" s="70">
        <f t="shared" si="3"/>
        <v>1.1384541938989834</v>
      </c>
      <c r="P23"/>
      <c r="Q23"/>
      <c r="R23"/>
      <c r="S23"/>
      <c r="T23"/>
      <c r="U23"/>
      <c r="V23"/>
      <c r="W23"/>
      <c r="X23"/>
      <c r="Y23"/>
      <c r="Z23"/>
      <c r="AA23"/>
      <c r="AB23"/>
      <c r="AC23"/>
      <c r="AD23"/>
      <c r="AE23"/>
      <c r="AF23"/>
      <c r="AG23"/>
      <c r="AH23"/>
      <c r="AI23"/>
      <c r="AJ23"/>
      <c r="AK23"/>
      <c r="AL23"/>
      <c r="AM23"/>
      <c r="AN23"/>
      <c r="AO23"/>
      <c r="AP23"/>
      <c r="AQ23"/>
      <c r="AR23"/>
      <c r="AS23"/>
    </row>
    <row r="24" spans="2:49" ht="12.75" x14ac:dyDescent="0.2">
      <c r="B24" s="3"/>
      <c r="C24" s="3"/>
      <c r="D24" s="3"/>
      <c r="E24"/>
      <c r="F24"/>
      <c r="G24"/>
      <c r="H24" s="3"/>
      <c r="I24" s="65" t="s">
        <v>7</v>
      </c>
      <c r="J24" s="66"/>
      <c r="K24" s="67">
        <f>STDEV(K9:K23)</f>
        <v>0.17072636083954637</v>
      </c>
      <c r="L24" s="68">
        <f>STDEV(L9:L23)</f>
        <v>9.9896755935223416E-2</v>
      </c>
      <c r="M24" s="68">
        <f>STDEV(M9:M23)</f>
        <v>8.8547290521406752E-2</v>
      </c>
      <c r="N24" s="69">
        <f>STDEV(N9:N23)</f>
        <v>8.8547290521406752E-2</v>
      </c>
      <c r="P24"/>
      <c r="Q24"/>
      <c r="R24"/>
      <c r="S24"/>
      <c r="T24"/>
      <c r="U24"/>
      <c r="V24"/>
      <c r="W24"/>
      <c r="X24"/>
      <c r="Y24"/>
      <c r="Z24"/>
      <c r="AA24"/>
      <c r="AB24"/>
      <c r="AC24"/>
      <c r="AD24"/>
      <c r="AE24"/>
      <c r="AF24"/>
      <c r="AG24"/>
      <c r="AH24"/>
      <c r="AI24"/>
      <c r="AJ24"/>
      <c r="AK24"/>
      <c r="AL24"/>
      <c r="AM24"/>
      <c r="AN24"/>
      <c r="AO24"/>
      <c r="AP24"/>
      <c r="AQ24"/>
      <c r="AR24"/>
      <c r="AS24"/>
      <c r="AT24"/>
      <c r="AU24"/>
      <c r="AV24"/>
      <c r="AW24"/>
    </row>
    <row r="25" spans="2:49" s="6" customFormat="1" ht="12.75" customHeight="1" thickBot="1" x14ac:dyDescent="0.25">
      <c r="B25" s="3"/>
      <c r="C25" s="3"/>
      <c r="D25" s="3"/>
      <c r="E25"/>
      <c r="F25"/>
      <c r="G25"/>
      <c r="H25" s="3"/>
      <c r="I25" s="11" t="s">
        <v>8</v>
      </c>
      <c r="J25" s="45"/>
      <c r="K25" s="17">
        <f>AVERAGE(K9:K23)</f>
        <v>2.236828004588638</v>
      </c>
      <c r="L25" s="12">
        <f>AVERAGE(L9:L23)</f>
        <v>1.39630388453493</v>
      </c>
      <c r="M25" s="12">
        <f>AVERAGE(M9:M23)</f>
        <v>1.155488204085533</v>
      </c>
      <c r="N25" s="13">
        <f>AVERAGE(N9:N23)</f>
        <v>1.1578650007521998</v>
      </c>
      <c r="P25"/>
      <c r="Q25"/>
      <c r="R25"/>
      <c r="S25"/>
      <c r="T25"/>
      <c r="U25"/>
      <c r="V25"/>
      <c r="W25"/>
      <c r="X25"/>
      <c r="Y25"/>
      <c r="Z25"/>
      <c r="AA25"/>
      <c r="AB25"/>
      <c r="AC25"/>
      <c r="AD25"/>
      <c r="AE25"/>
      <c r="AF25"/>
      <c r="AG25"/>
      <c r="AH25"/>
      <c r="AI25"/>
      <c r="AJ25"/>
      <c r="AK25"/>
      <c r="AL25"/>
      <c r="AM25"/>
      <c r="AN25"/>
      <c r="AO25"/>
      <c r="AP25"/>
      <c r="AQ25"/>
      <c r="AR25"/>
      <c r="AS25"/>
      <c r="AT25"/>
      <c r="AU25"/>
      <c r="AV25"/>
      <c r="AW25"/>
    </row>
    <row r="26" spans="2:49" s="3" customFormat="1" ht="12.75" x14ac:dyDescent="0.2">
      <c r="K26" s="52" t="s">
        <v>9</v>
      </c>
      <c r="P26"/>
      <c r="Q26"/>
      <c r="R26"/>
      <c r="S26"/>
      <c r="T26"/>
      <c r="U26"/>
      <c r="X26" s="9"/>
      <c r="Y26" s="9"/>
      <c r="Z26"/>
      <c r="AA26"/>
      <c r="AB26"/>
      <c r="AC26"/>
      <c r="AD26"/>
      <c r="AE26"/>
      <c r="AF26"/>
      <c r="AG26"/>
      <c r="AH26"/>
      <c r="AI26"/>
      <c r="AJ26"/>
      <c r="AK26"/>
      <c r="AL26"/>
      <c r="AM26"/>
      <c r="AN26"/>
      <c r="AO26"/>
      <c r="AP26"/>
      <c r="AQ26"/>
      <c r="AR26"/>
      <c r="AS26"/>
      <c r="AT26"/>
      <c r="AU26"/>
      <c r="AV26"/>
      <c r="AW26"/>
    </row>
    <row r="27" spans="2:49" ht="13.5" thickBot="1" x14ac:dyDescent="0.25">
      <c r="P27"/>
      <c r="Q27"/>
      <c r="R27"/>
      <c r="S27"/>
      <c r="T27"/>
      <c r="U27"/>
    </row>
    <row r="28" spans="2:49" ht="13.5" thickBot="1" x14ac:dyDescent="0.25">
      <c r="B28" s="32" t="s">
        <v>21</v>
      </c>
      <c r="C28" s="20"/>
      <c r="D28" s="21"/>
      <c r="E28" s="34" t="s">
        <v>0</v>
      </c>
      <c r="F28" s="35"/>
      <c r="G28" s="37" t="s">
        <v>1</v>
      </c>
      <c r="H28" s="22"/>
      <c r="I28" s="37"/>
      <c r="J28" s="22"/>
      <c r="K28" s="34" t="s">
        <v>12</v>
      </c>
      <c r="L28" s="22"/>
      <c r="M28" s="34"/>
      <c r="N28" s="22"/>
      <c r="P28"/>
      <c r="Q28"/>
      <c r="R28"/>
      <c r="S28"/>
      <c r="T28"/>
      <c r="U28"/>
      <c r="V28"/>
      <c r="W28"/>
      <c r="X28"/>
      <c r="Y28"/>
    </row>
    <row r="29" spans="2:49" ht="13.5" thickBot="1" x14ac:dyDescent="0.25">
      <c r="B29" s="33" t="s">
        <v>2</v>
      </c>
      <c r="C29" s="20"/>
      <c r="D29" s="21"/>
      <c r="E29" s="36" t="s">
        <v>10</v>
      </c>
      <c r="F29" s="23"/>
      <c r="G29" s="54" t="s">
        <v>3</v>
      </c>
      <c r="H29" s="55"/>
      <c r="I29" s="54"/>
      <c r="J29" s="55"/>
      <c r="K29" s="36" t="s">
        <v>13</v>
      </c>
      <c r="L29" s="23"/>
      <c r="M29" s="36"/>
      <c r="N29" s="23"/>
      <c r="P29"/>
      <c r="Q29"/>
      <c r="R29"/>
      <c r="S29"/>
      <c r="T29"/>
      <c r="U29"/>
      <c r="V29"/>
      <c r="W29"/>
      <c r="X29"/>
      <c r="Y29"/>
    </row>
    <row r="30" spans="2:49" ht="34.5" thickBot="1" x14ac:dyDescent="0.25">
      <c r="B30" s="95" t="s">
        <v>6</v>
      </c>
      <c r="C30" s="25" t="s">
        <v>5</v>
      </c>
      <c r="D30" s="24" t="s">
        <v>4</v>
      </c>
      <c r="E30" s="24" t="s">
        <v>11</v>
      </c>
      <c r="F30" s="25"/>
      <c r="G30" s="56" t="s">
        <v>32</v>
      </c>
      <c r="H30" s="57" t="s">
        <v>31</v>
      </c>
      <c r="I30" s="56" t="s">
        <v>33</v>
      </c>
      <c r="J30" s="57" t="s">
        <v>34</v>
      </c>
      <c r="K30" s="43" t="s">
        <v>35</v>
      </c>
      <c r="L30" s="42" t="s">
        <v>36</v>
      </c>
      <c r="M30" s="43" t="s">
        <v>37</v>
      </c>
      <c r="N30" s="42" t="s">
        <v>14</v>
      </c>
      <c r="P30"/>
      <c r="Q30"/>
      <c r="R30"/>
      <c r="S30"/>
      <c r="T30"/>
      <c r="U30"/>
      <c r="V30"/>
      <c r="W30"/>
      <c r="X30"/>
      <c r="Y30"/>
    </row>
    <row r="31" spans="2:49" ht="12.75" outlineLevel="1" x14ac:dyDescent="0.2">
      <c r="B31" s="58"/>
      <c r="C31" s="59"/>
      <c r="D31" s="60"/>
      <c r="E31" s="61"/>
      <c r="F31" s="59"/>
      <c r="G31" s="62"/>
      <c r="H31" s="63"/>
      <c r="I31" s="62"/>
      <c r="J31" s="63"/>
      <c r="K31" s="64">
        <v>1000000</v>
      </c>
      <c r="L31" s="64">
        <v>2500000</v>
      </c>
      <c r="M31" s="64">
        <v>4250000</v>
      </c>
      <c r="N31" s="98">
        <v>6000000</v>
      </c>
      <c r="P31"/>
      <c r="Q31"/>
      <c r="R31"/>
      <c r="S31"/>
      <c r="T31"/>
      <c r="U31"/>
      <c r="V31"/>
      <c r="W31"/>
      <c r="X31"/>
      <c r="Y31"/>
    </row>
    <row r="32" spans="2:49" ht="12.75" outlineLevel="1" x14ac:dyDescent="0.2">
      <c r="B32" s="38">
        <v>-100</v>
      </c>
      <c r="C32" s="39">
        <v>-100</v>
      </c>
      <c r="D32" s="39">
        <v>100</v>
      </c>
      <c r="E32" s="5">
        <v>26.579002641395682</v>
      </c>
      <c r="F32" s="5"/>
      <c r="G32" s="110">
        <v>-29.826949999999997</v>
      </c>
      <c r="H32" s="110">
        <v>-36.021309000000002</v>
      </c>
      <c r="I32" s="110">
        <v>-40.131560999999998</v>
      </c>
      <c r="J32" s="110">
        <v>-43.131560999999998</v>
      </c>
      <c r="K32" s="5">
        <f t="shared" ref="K32:K46" si="4">0.5*($E32-180) - 20*LOG(0.2^2*4*PI()*10^-7) - 0.5*20*LOG(PI()*K$8*50)-0.5*G32</f>
        <v>2.2163804433951313</v>
      </c>
      <c r="L32" s="5">
        <f t="shared" ref="L32:L46" si="5">0.5*($E32-180) - 20*LOG(0.2^2*4*PI()*10^-7) - 0.5*20*LOG(PI()*L$8*50)-0.5*H32</f>
        <v>1.3341598566747592</v>
      </c>
      <c r="M32" s="5">
        <f t="shared" ref="M32:M46" si="6">0.5*($E32-180) - 20*LOG(0.2^2*4*PI()*10^-7) - 0.5*20*LOG(PI()*M$8*50)-0.5*I32</f>
        <v>1.0847966428920266</v>
      </c>
      <c r="N32" s="7">
        <f t="shared" ref="N32:N46" si="7">0.5*($E32-180) - 20*LOG(0.2^2*4*PI()*10^-7) - 0.5*20*LOG(PI()*N$8*50)-0.5*J32</f>
        <v>1.0871734395586934</v>
      </c>
      <c r="P32"/>
      <c r="Q32"/>
      <c r="R32"/>
      <c r="S32"/>
      <c r="T32"/>
      <c r="U32"/>
      <c r="V32"/>
      <c r="W32"/>
      <c r="X32"/>
      <c r="Y32"/>
    </row>
    <row r="33" spans="2:41" ht="12.75" outlineLevel="1" x14ac:dyDescent="0.2">
      <c r="B33" s="38">
        <v>100</v>
      </c>
      <c r="C33" s="39">
        <v>-100</v>
      </c>
      <c r="D33" s="39">
        <v>100</v>
      </c>
      <c r="E33" s="5">
        <v>26.579002641395682</v>
      </c>
      <c r="F33" s="5"/>
      <c r="G33" s="110">
        <v>-29.141540999999997</v>
      </c>
      <c r="H33" s="110">
        <v>-35.645432</v>
      </c>
      <c r="I33" s="110">
        <v>-39.845840000000003</v>
      </c>
      <c r="J33" s="110">
        <v>-42.845840000000003</v>
      </c>
      <c r="K33" s="5">
        <f t="shared" si="4"/>
        <v>1.8736759433951313</v>
      </c>
      <c r="L33" s="5">
        <f t="shared" si="5"/>
        <v>1.1462213566747579</v>
      </c>
      <c r="M33" s="5">
        <f t="shared" si="6"/>
        <v>0.94193614289202898</v>
      </c>
      <c r="N33" s="7">
        <f t="shared" si="7"/>
        <v>0.94431293955869577</v>
      </c>
      <c r="P33"/>
      <c r="Q33"/>
      <c r="R33"/>
      <c r="S33"/>
      <c r="T33"/>
      <c r="U33"/>
      <c r="V33"/>
      <c r="W33"/>
      <c r="X33"/>
      <c r="Y33"/>
    </row>
    <row r="34" spans="2:41" ht="12.75" outlineLevel="1" x14ac:dyDescent="0.2">
      <c r="B34" s="38">
        <v>0</v>
      </c>
      <c r="C34" s="39">
        <v>0</v>
      </c>
      <c r="D34" s="39">
        <v>100</v>
      </c>
      <c r="E34" s="5">
        <v>36.185267012719848</v>
      </c>
      <c r="F34" s="5"/>
      <c r="G34" s="110">
        <v>-20.129449999999999</v>
      </c>
      <c r="H34" s="110">
        <v>-26.461728999999998</v>
      </c>
      <c r="I34" s="110">
        <v>-30.639468999999998</v>
      </c>
      <c r="J34" s="110">
        <v>-33.639468999999998</v>
      </c>
      <c r="K34" s="5">
        <f t="shared" si="4"/>
        <v>2.1707626290572257</v>
      </c>
      <c r="L34" s="5">
        <f t="shared" si="5"/>
        <v>1.3575020423368507</v>
      </c>
      <c r="M34" s="5">
        <f t="shared" si="6"/>
        <v>1.1418828285541203</v>
      </c>
      <c r="N34" s="7">
        <f t="shared" si="7"/>
        <v>1.1442596252207871</v>
      </c>
      <c r="P34"/>
      <c r="Q34"/>
      <c r="R34"/>
      <c r="S34"/>
      <c r="T34"/>
      <c r="U34"/>
      <c r="V34"/>
      <c r="W34"/>
      <c r="X34"/>
      <c r="Y34"/>
    </row>
    <row r="35" spans="2:41" ht="12.75" outlineLevel="1" x14ac:dyDescent="0.2">
      <c r="B35" s="38">
        <v>-100</v>
      </c>
      <c r="C35" s="39">
        <v>100</v>
      </c>
      <c r="D35" s="39">
        <v>100</v>
      </c>
      <c r="E35" s="5">
        <v>26.579002641395682</v>
      </c>
      <c r="F35" s="5"/>
      <c r="G35" s="110">
        <v>-29.782341000000002</v>
      </c>
      <c r="H35" s="110">
        <v>-36.145457999999998</v>
      </c>
      <c r="I35" s="110">
        <v>-40.402259999999998</v>
      </c>
      <c r="J35" s="110">
        <v>-43.402259999999998</v>
      </c>
      <c r="K35" s="5">
        <f t="shared" si="4"/>
        <v>2.1940759433951342</v>
      </c>
      <c r="L35" s="5">
        <f t="shared" si="5"/>
        <v>1.396234356674757</v>
      </c>
      <c r="M35" s="5">
        <f t="shared" si="6"/>
        <v>1.2201461428920268</v>
      </c>
      <c r="N35" s="7">
        <f t="shared" si="7"/>
        <v>1.2225229395586936</v>
      </c>
      <c r="P35"/>
      <c r="Q35"/>
      <c r="R35"/>
      <c r="S35"/>
      <c r="T35"/>
      <c r="U35"/>
      <c r="V35"/>
      <c r="W35"/>
      <c r="X35"/>
      <c r="Y35"/>
    </row>
    <row r="36" spans="2:41" ht="12.75" outlineLevel="1" x14ac:dyDescent="0.2">
      <c r="B36" s="38">
        <v>100</v>
      </c>
      <c r="C36" s="39">
        <v>100</v>
      </c>
      <c r="D36" s="39">
        <v>100</v>
      </c>
      <c r="E36" s="5">
        <v>26.579002641395682</v>
      </c>
      <c r="F36" s="5"/>
      <c r="G36" s="110">
        <v>-29.560409999999997</v>
      </c>
      <c r="H36" s="110">
        <v>-35.808022000000001</v>
      </c>
      <c r="I36" s="110">
        <v>-39.979519000000003</v>
      </c>
      <c r="J36" s="110">
        <v>-42.979519000000003</v>
      </c>
      <c r="K36" s="5">
        <f t="shared" si="4"/>
        <v>2.0831104433951317</v>
      </c>
      <c r="L36" s="5">
        <f t="shared" si="5"/>
        <v>1.2275163566747587</v>
      </c>
      <c r="M36" s="5">
        <f t="shared" si="6"/>
        <v>1.0087756428920294</v>
      </c>
      <c r="N36" s="7">
        <f t="shared" si="7"/>
        <v>1.0111524395586962</v>
      </c>
      <c r="P36"/>
      <c r="Q36"/>
      <c r="R36"/>
      <c r="S36"/>
      <c r="T36"/>
      <c r="U36"/>
      <c r="V36"/>
      <c r="W36"/>
      <c r="X36"/>
      <c r="Y36"/>
    </row>
    <row r="37" spans="2:41" ht="12.75" outlineLevel="1" x14ac:dyDescent="0.2">
      <c r="B37" s="38">
        <v>-100</v>
      </c>
      <c r="C37" s="39">
        <v>-100</v>
      </c>
      <c r="D37" s="39">
        <v>200</v>
      </c>
      <c r="E37" s="5">
        <v>20.591733432609143</v>
      </c>
      <c r="F37" s="5"/>
      <c r="G37" s="110">
        <v>-35.784519000000003</v>
      </c>
      <c r="H37" s="110">
        <v>-42.105468999999999</v>
      </c>
      <c r="I37" s="110">
        <v>-45.986389000000003</v>
      </c>
      <c r="J37" s="110">
        <v>-48.986389000000003</v>
      </c>
      <c r="K37" s="5">
        <f t="shared" si="4"/>
        <v>2.2015303390018701</v>
      </c>
      <c r="L37" s="5">
        <f t="shared" si="5"/>
        <v>1.3826052522814933</v>
      </c>
      <c r="M37" s="5">
        <f t="shared" si="6"/>
        <v>1.0185760384987645</v>
      </c>
      <c r="N37" s="7">
        <f t="shared" si="7"/>
        <v>1.0209528351654313</v>
      </c>
      <c r="P37"/>
      <c r="Q37"/>
      <c r="R37"/>
      <c r="S37"/>
      <c r="T37"/>
      <c r="U37"/>
      <c r="V37"/>
      <c r="W37"/>
      <c r="X37"/>
      <c r="Y37"/>
    </row>
    <row r="38" spans="2:41" ht="12.75" outlineLevel="1" x14ac:dyDescent="0.2">
      <c r="B38" s="38">
        <v>100</v>
      </c>
      <c r="C38" s="39">
        <v>-100</v>
      </c>
      <c r="D38" s="39">
        <v>200</v>
      </c>
      <c r="E38" s="5">
        <v>20.591733432609143</v>
      </c>
      <c r="F38" s="5"/>
      <c r="G38" s="110">
        <v>-35.424339000000003</v>
      </c>
      <c r="H38" s="110">
        <v>-41.825358999999999</v>
      </c>
      <c r="I38" s="110">
        <v>-45.886977999999999</v>
      </c>
      <c r="J38" s="110">
        <v>-48.886977999999999</v>
      </c>
      <c r="K38" s="5">
        <f t="shared" si="4"/>
        <v>2.0214403390018703</v>
      </c>
      <c r="L38" s="5">
        <f t="shared" si="5"/>
        <v>1.2425502522814931</v>
      </c>
      <c r="M38" s="5">
        <f t="shared" si="6"/>
        <v>0.96887053849876281</v>
      </c>
      <c r="N38" s="7">
        <f t="shared" si="7"/>
        <v>0.9712473351654296</v>
      </c>
      <c r="P38"/>
      <c r="Q38"/>
      <c r="R38"/>
      <c r="S38"/>
      <c r="T38"/>
      <c r="U38"/>
      <c r="V38"/>
      <c r="W38"/>
      <c r="X38"/>
      <c r="Y38"/>
    </row>
    <row r="39" spans="2:41" ht="12.75" outlineLevel="1" x14ac:dyDescent="0.2">
      <c r="B39" s="38">
        <v>0</v>
      </c>
      <c r="C39" s="39">
        <v>0</v>
      </c>
      <c r="D39" s="39">
        <v>200</v>
      </c>
      <c r="E39" s="5">
        <v>26.125497502186931</v>
      </c>
      <c r="F39" s="5"/>
      <c r="G39" s="110">
        <v>-30.16169</v>
      </c>
      <c r="H39" s="110">
        <v>-36.574508999999999</v>
      </c>
      <c r="I39" s="110">
        <v>-40.730801</v>
      </c>
      <c r="J39" s="110">
        <v>-43.730801</v>
      </c>
      <c r="K39" s="5">
        <f t="shared" si="4"/>
        <v>2.1569978737907611</v>
      </c>
      <c r="L39" s="5">
        <f t="shared" si="5"/>
        <v>1.3840072870703857</v>
      </c>
      <c r="M39" s="5">
        <f t="shared" si="6"/>
        <v>1.1576640732876555</v>
      </c>
      <c r="N39" s="7">
        <f t="shared" si="7"/>
        <v>1.1600408699543223</v>
      </c>
      <c r="P39"/>
      <c r="Q39"/>
      <c r="R39"/>
      <c r="S39"/>
      <c r="T39"/>
      <c r="U39"/>
      <c r="V39"/>
      <c r="W39"/>
      <c r="X39"/>
      <c r="Y39"/>
    </row>
    <row r="40" spans="2:41" ht="12.75" outlineLevel="1" x14ac:dyDescent="0.2">
      <c r="B40" s="38">
        <v>-100</v>
      </c>
      <c r="C40" s="39">
        <v>100</v>
      </c>
      <c r="D40" s="39">
        <v>200</v>
      </c>
      <c r="E40" s="5">
        <v>20.591733432609143</v>
      </c>
      <c r="F40" s="5"/>
      <c r="G40" s="110">
        <v>-35.528289999999998</v>
      </c>
      <c r="H40" s="110">
        <v>-42.045059000000002</v>
      </c>
      <c r="I40" s="110">
        <v>-46.221209999999999</v>
      </c>
      <c r="J40" s="110">
        <v>-49.221209999999999</v>
      </c>
      <c r="K40" s="5">
        <f t="shared" si="4"/>
        <v>2.0734158390018678</v>
      </c>
      <c r="L40" s="5">
        <f t="shared" si="5"/>
        <v>1.3524002522814946</v>
      </c>
      <c r="M40" s="5">
        <f t="shared" si="6"/>
        <v>1.1359865384987629</v>
      </c>
      <c r="N40" s="7">
        <f t="shared" si="7"/>
        <v>1.1383633351654296</v>
      </c>
      <c r="P40"/>
      <c r="Q40"/>
      <c r="R40"/>
      <c r="S40"/>
      <c r="T40"/>
      <c r="U40"/>
      <c r="V40"/>
      <c r="W40"/>
      <c r="X40"/>
      <c r="Y40"/>
    </row>
    <row r="41" spans="2:41" ht="12.75" outlineLevel="1" x14ac:dyDescent="0.2">
      <c r="B41" s="38">
        <v>100</v>
      </c>
      <c r="C41" s="39">
        <v>100</v>
      </c>
      <c r="D41" s="39">
        <v>200</v>
      </c>
      <c r="E41" s="5">
        <v>20.591733432609143</v>
      </c>
      <c r="F41" s="5"/>
      <c r="G41" s="110">
        <v>-35.786518000000001</v>
      </c>
      <c r="H41" s="110">
        <v>-41.978270999999999</v>
      </c>
      <c r="I41" s="110">
        <v>-46.039268</v>
      </c>
      <c r="J41" s="110">
        <v>-49.039268</v>
      </c>
      <c r="K41" s="5">
        <f t="shared" si="4"/>
        <v>2.202529839001869</v>
      </c>
      <c r="L41" s="5">
        <f t="shared" si="5"/>
        <v>1.3190062522814934</v>
      </c>
      <c r="M41" s="5">
        <f t="shared" si="6"/>
        <v>1.0450155384987632</v>
      </c>
      <c r="N41" s="7">
        <f t="shared" si="7"/>
        <v>1.04739233516543</v>
      </c>
      <c r="P41"/>
      <c r="Q41"/>
      <c r="R41"/>
      <c r="S41"/>
      <c r="T41"/>
      <c r="U41"/>
      <c r="V41"/>
      <c r="W41"/>
      <c r="X41"/>
      <c r="Y41"/>
    </row>
    <row r="42" spans="2:41" ht="12.75" outlineLevel="1" x14ac:dyDescent="0.2">
      <c r="B42" s="38">
        <v>-100</v>
      </c>
      <c r="C42" s="39">
        <v>-100</v>
      </c>
      <c r="D42" s="39">
        <v>300</v>
      </c>
      <c r="E42" s="5">
        <v>14.832485150076241</v>
      </c>
      <c r="F42" s="5"/>
      <c r="G42" s="110">
        <v>-42.143290999999998</v>
      </c>
      <c r="H42" s="110">
        <v>-48.051861000000002</v>
      </c>
      <c r="I42" s="110">
        <v>-51.827838999999997</v>
      </c>
      <c r="J42" s="110">
        <v>-54.827838999999997</v>
      </c>
      <c r="K42" s="5">
        <f t="shared" si="4"/>
        <v>2.5012921977354203</v>
      </c>
      <c r="L42" s="5">
        <f t="shared" si="5"/>
        <v>1.4761771110150477</v>
      </c>
      <c r="M42" s="5">
        <f t="shared" si="6"/>
        <v>1.0596768972323147</v>
      </c>
      <c r="N42" s="7">
        <f t="shared" si="7"/>
        <v>1.0620536938989815</v>
      </c>
      <c r="P42"/>
      <c r="Q42"/>
      <c r="R42"/>
      <c r="S42"/>
      <c r="T42"/>
      <c r="U42"/>
      <c r="V42"/>
      <c r="W42"/>
      <c r="X42"/>
      <c r="Y42"/>
    </row>
    <row r="43" spans="2:41" ht="12.75" outlineLevel="1" x14ac:dyDescent="0.2">
      <c r="B43" s="38">
        <v>100</v>
      </c>
      <c r="C43" s="39">
        <v>-100</v>
      </c>
      <c r="D43" s="39">
        <v>300</v>
      </c>
      <c r="E43" s="5">
        <v>14.832485150076241</v>
      </c>
      <c r="F43" s="5"/>
      <c r="G43" s="110">
        <v>-41.137920000000001</v>
      </c>
      <c r="H43" s="110">
        <v>-47.836078999999998</v>
      </c>
      <c r="I43" s="110">
        <v>-51.910969000000001</v>
      </c>
      <c r="J43" s="110">
        <v>-54.910969000000001</v>
      </c>
      <c r="K43" s="5">
        <f t="shared" si="4"/>
        <v>1.998606697735422</v>
      </c>
      <c r="L43" s="5">
        <f t="shared" si="5"/>
        <v>1.3682861110150455</v>
      </c>
      <c r="M43" s="5">
        <f t="shared" si="6"/>
        <v>1.1012418972323168</v>
      </c>
      <c r="N43" s="7">
        <f t="shared" si="7"/>
        <v>1.1036186938989836</v>
      </c>
      <c r="P43"/>
      <c r="Q43"/>
      <c r="R43"/>
      <c r="S43"/>
      <c r="T43"/>
      <c r="U43"/>
      <c r="V43"/>
      <c r="W43"/>
      <c r="X43"/>
      <c r="Y43"/>
    </row>
    <row r="44" spans="2:41" ht="12.75" outlineLevel="1" x14ac:dyDescent="0.2">
      <c r="B44" s="38">
        <v>0</v>
      </c>
      <c r="C44" s="39">
        <v>0</v>
      </c>
      <c r="D44" s="39">
        <v>300</v>
      </c>
      <c r="E44" s="5">
        <v>18.326973045509202</v>
      </c>
      <c r="F44" s="5"/>
      <c r="G44" s="110">
        <v>-38.098239999999997</v>
      </c>
      <c r="H44" s="110">
        <v>-44.274920999999999</v>
      </c>
      <c r="I44" s="110">
        <v>-48.689239999999998</v>
      </c>
      <c r="J44" s="110">
        <v>-51.689239999999998</v>
      </c>
      <c r="K44" s="5">
        <f t="shared" si="4"/>
        <v>2.2260106454518898</v>
      </c>
      <c r="L44" s="5">
        <f t="shared" si="5"/>
        <v>1.3349510587315159</v>
      </c>
      <c r="M44" s="5">
        <f t="shared" si="6"/>
        <v>1.237621344948785</v>
      </c>
      <c r="N44" s="7">
        <f t="shared" si="7"/>
        <v>1.2399981416154517</v>
      </c>
      <c r="P44"/>
      <c r="Q44"/>
      <c r="R44"/>
      <c r="S44"/>
      <c r="T44"/>
      <c r="U44"/>
      <c r="V44"/>
      <c r="W44"/>
      <c r="X44"/>
      <c r="Y44"/>
    </row>
    <row r="45" spans="2:41" ht="12.75" outlineLevel="1" x14ac:dyDescent="0.2">
      <c r="B45" s="38">
        <v>-100</v>
      </c>
      <c r="C45" s="39">
        <v>100</v>
      </c>
      <c r="D45" s="39">
        <v>300</v>
      </c>
      <c r="E45" s="5">
        <v>14.832485150076241</v>
      </c>
      <c r="F45" s="5"/>
      <c r="G45" s="110">
        <v>-40.992989000000001</v>
      </c>
      <c r="H45" s="110">
        <v>-48.010447999999997</v>
      </c>
      <c r="I45" s="110">
        <v>-51.791961999999998</v>
      </c>
      <c r="J45" s="110">
        <v>-54.791961999999998</v>
      </c>
      <c r="K45" s="5">
        <f t="shared" si="4"/>
        <v>1.9261411977354221</v>
      </c>
      <c r="L45" s="5">
        <f t="shared" si="5"/>
        <v>1.4554706110150448</v>
      </c>
      <c r="M45" s="5">
        <f t="shared" si="6"/>
        <v>1.0417383972323151</v>
      </c>
      <c r="N45" s="7">
        <f t="shared" si="7"/>
        <v>1.0441151938989819</v>
      </c>
      <c r="P45"/>
      <c r="Q45"/>
      <c r="R45"/>
      <c r="S45"/>
      <c r="T45"/>
      <c r="U45"/>
      <c r="V45"/>
      <c r="W45"/>
      <c r="X45"/>
      <c r="Y45"/>
    </row>
    <row r="46" spans="2:41" ht="13.5" outlineLevel="1" thickBot="1" x14ac:dyDescent="0.25">
      <c r="B46" s="40">
        <v>100</v>
      </c>
      <c r="C46" s="41">
        <v>100</v>
      </c>
      <c r="D46" s="41">
        <v>300</v>
      </c>
      <c r="E46" s="14">
        <v>14.832485150076241</v>
      </c>
      <c r="F46" s="14"/>
      <c r="G46" s="111">
        <v>-41.320189999999997</v>
      </c>
      <c r="H46" s="111">
        <v>-47.934311000000001</v>
      </c>
      <c r="I46" s="111">
        <v>-52.442901999999997</v>
      </c>
      <c r="J46" s="111">
        <v>-55.442901999999997</v>
      </c>
      <c r="K46" s="14">
        <f t="shared" si="4"/>
        <v>2.0897416977354197</v>
      </c>
      <c r="L46" s="14">
        <f t="shared" si="5"/>
        <v>1.417402111015047</v>
      </c>
      <c r="M46" s="14">
        <f t="shared" si="6"/>
        <v>1.3672083972323144</v>
      </c>
      <c r="N46" s="70">
        <f t="shared" si="7"/>
        <v>1.3695851938989811</v>
      </c>
      <c r="P46"/>
      <c r="Q46"/>
      <c r="R46"/>
      <c r="S46"/>
      <c r="T46"/>
      <c r="U46"/>
      <c r="V46"/>
      <c r="W46"/>
      <c r="X46"/>
      <c r="Y46"/>
    </row>
    <row r="47" spans="2:41" ht="12.75" x14ac:dyDescent="0.2">
      <c r="B47" s="3"/>
      <c r="C47" s="3"/>
      <c r="D47" s="3"/>
      <c r="E47"/>
      <c r="F47"/>
      <c r="G47"/>
      <c r="H47" s="3"/>
      <c r="I47" s="65" t="s">
        <v>7</v>
      </c>
      <c r="J47" s="93"/>
      <c r="K47" s="67">
        <f>STDEV(K32:K46)</f>
        <v>0.14993528220162503</v>
      </c>
      <c r="L47" s="68">
        <f>STDEV(L32:L46)</f>
        <v>8.6869110483188031E-2</v>
      </c>
      <c r="M47" s="68">
        <f>STDEV(M32:M46)</f>
        <v>0.11227898186756474</v>
      </c>
      <c r="N47" s="69">
        <f>STDEV(N32:N46)</f>
        <v>0.11227898186756474</v>
      </c>
      <c r="P47"/>
      <c r="Q47"/>
      <c r="R47"/>
      <c r="S47"/>
      <c r="T47"/>
      <c r="U47"/>
      <c r="V47"/>
      <c r="W47"/>
      <c r="X47"/>
      <c r="Y47"/>
      <c r="Z47"/>
      <c r="AA47"/>
      <c r="AB47"/>
      <c r="AC47"/>
      <c r="AD47"/>
      <c r="AE47"/>
      <c r="AF47"/>
      <c r="AG47"/>
      <c r="AH47"/>
      <c r="AI47"/>
      <c r="AJ47"/>
      <c r="AK47"/>
      <c r="AL47"/>
      <c r="AM47"/>
      <c r="AN47"/>
      <c r="AO47"/>
    </row>
    <row r="48" spans="2:41" ht="13.5" thickBot="1" x14ac:dyDescent="0.25">
      <c r="B48" s="3"/>
      <c r="C48" s="3"/>
      <c r="D48" s="3"/>
      <c r="E48"/>
      <c r="F48"/>
      <c r="G48"/>
      <c r="H48" s="3"/>
      <c r="I48" s="11" t="s">
        <v>8</v>
      </c>
      <c r="J48" s="18"/>
      <c r="K48" s="17">
        <f>AVERAGE(K32:K46)</f>
        <v>2.1290474712553045</v>
      </c>
      <c r="L48" s="12">
        <f>AVERAGE(L32:L46)</f>
        <v>1.3462993512015964</v>
      </c>
      <c r="M48" s="12">
        <f>AVERAGE(M32:M46)</f>
        <v>1.1020758040855325</v>
      </c>
      <c r="N48" s="13">
        <f>AVERAGE(N32:N46)</f>
        <v>1.1044526007521993</v>
      </c>
      <c r="P48"/>
      <c r="Q48"/>
      <c r="R48"/>
      <c r="S48"/>
      <c r="T48"/>
      <c r="U48"/>
      <c r="V48"/>
      <c r="W48"/>
      <c r="X48"/>
      <c r="Y48"/>
      <c r="Z48"/>
      <c r="AA48"/>
      <c r="AB48"/>
      <c r="AC48"/>
      <c r="AD48"/>
      <c r="AE48"/>
      <c r="AF48"/>
      <c r="AG48"/>
      <c r="AH48"/>
      <c r="AI48"/>
      <c r="AJ48"/>
      <c r="AK48"/>
      <c r="AL48"/>
      <c r="AM48"/>
      <c r="AN48"/>
      <c r="AO48"/>
    </row>
    <row r="49" spans="2:49" ht="12.75" x14ac:dyDescent="0.2">
      <c r="B49" s="6"/>
      <c r="C49" s="6"/>
      <c r="D49" s="6"/>
      <c r="E49" s="6"/>
      <c r="F49" s="6"/>
      <c r="G49" s="6"/>
      <c r="H49" s="6"/>
      <c r="I49" s="6"/>
      <c r="J49" s="6"/>
      <c r="K49" s="6"/>
      <c r="L49" s="6"/>
      <c r="M49" s="6"/>
      <c r="N49" s="6"/>
      <c r="O49" s="6"/>
      <c r="P49"/>
      <c r="Q49"/>
      <c r="R49"/>
      <c r="S49"/>
      <c r="T49"/>
      <c r="U49"/>
      <c r="V49" s="6"/>
      <c r="W49" s="6"/>
      <c r="X49" s="6"/>
      <c r="Y49" s="6"/>
      <c r="Z49"/>
      <c r="AA49"/>
      <c r="AB49"/>
      <c r="AC49"/>
      <c r="AD49"/>
      <c r="AE49"/>
      <c r="AF49"/>
      <c r="AG49"/>
      <c r="AH49"/>
      <c r="AI49"/>
      <c r="AJ49"/>
      <c r="AK49"/>
      <c r="AL49"/>
      <c r="AM49"/>
      <c r="AN49"/>
      <c r="AO49"/>
      <c r="AP49"/>
      <c r="AQ49"/>
      <c r="AR49"/>
      <c r="AS49"/>
      <c r="AT49"/>
      <c r="AU49"/>
      <c r="AV49"/>
      <c r="AW49"/>
    </row>
    <row r="50" spans="2:49" ht="13.5" thickBot="1" x14ac:dyDescent="0.25">
      <c r="P50"/>
      <c r="Q50"/>
      <c r="R50"/>
      <c r="S50"/>
      <c r="T50"/>
      <c r="U50"/>
    </row>
    <row r="51" spans="2:49" ht="13.5" thickBot="1" x14ac:dyDescent="0.25">
      <c r="B51" s="32" t="s">
        <v>22</v>
      </c>
      <c r="C51" s="20"/>
      <c r="D51" s="21"/>
      <c r="E51" s="34" t="s">
        <v>0</v>
      </c>
      <c r="F51" s="35"/>
      <c r="G51" s="37" t="s">
        <v>1</v>
      </c>
      <c r="H51" s="22"/>
      <c r="I51" s="37"/>
      <c r="J51" s="22"/>
      <c r="K51" s="34" t="s">
        <v>12</v>
      </c>
      <c r="L51" s="22"/>
      <c r="M51" s="34"/>
      <c r="N51" s="22"/>
      <c r="P51"/>
      <c r="Q51"/>
      <c r="R51"/>
      <c r="S51"/>
      <c r="T51"/>
      <c r="U51"/>
      <c r="V51"/>
      <c r="W51"/>
      <c r="X51"/>
      <c r="Y51"/>
    </row>
    <row r="52" spans="2:49" ht="13.5" thickBot="1" x14ac:dyDescent="0.25">
      <c r="B52" s="33" t="s">
        <v>2</v>
      </c>
      <c r="C52" s="20"/>
      <c r="D52" s="21"/>
      <c r="E52" s="36" t="s">
        <v>10</v>
      </c>
      <c r="F52" s="23"/>
      <c r="G52" s="54" t="s">
        <v>3</v>
      </c>
      <c r="H52" s="55"/>
      <c r="I52" s="54"/>
      <c r="J52" s="55"/>
      <c r="K52" s="36" t="s">
        <v>13</v>
      </c>
      <c r="L52" s="23"/>
      <c r="M52" s="36"/>
      <c r="N52" s="23"/>
      <c r="P52"/>
      <c r="Q52"/>
      <c r="R52"/>
      <c r="S52"/>
      <c r="T52"/>
      <c r="U52"/>
      <c r="V52"/>
      <c r="W52"/>
      <c r="X52"/>
      <c r="Y52"/>
    </row>
    <row r="53" spans="2:49" ht="34.5" thickBot="1" x14ac:dyDescent="0.25">
      <c r="B53" s="95" t="s">
        <v>6</v>
      </c>
      <c r="C53" s="25" t="s">
        <v>5</v>
      </c>
      <c r="D53" s="24" t="s">
        <v>4</v>
      </c>
      <c r="E53" s="24" t="s">
        <v>11</v>
      </c>
      <c r="F53" s="25"/>
      <c r="G53" s="56" t="s">
        <v>32</v>
      </c>
      <c r="H53" s="57" t="s">
        <v>31</v>
      </c>
      <c r="I53" s="56" t="s">
        <v>33</v>
      </c>
      <c r="J53" s="57" t="s">
        <v>34</v>
      </c>
      <c r="K53" s="43" t="s">
        <v>35</v>
      </c>
      <c r="L53" s="42" t="s">
        <v>36</v>
      </c>
      <c r="M53" s="43" t="s">
        <v>37</v>
      </c>
      <c r="N53" s="42" t="s">
        <v>14</v>
      </c>
      <c r="P53"/>
      <c r="Q53"/>
      <c r="R53"/>
      <c r="S53"/>
      <c r="T53"/>
      <c r="U53"/>
      <c r="V53"/>
      <c r="W53"/>
      <c r="X53"/>
      <c r="Y53"/>
    </row>
    <row r="54" spans="2:49" ht="12.75" outlineLevel="1" x14ac:dyDescent="0.2">
      <c r="B54" s="58"/>
      <c r="C54" s="59"/>
      <c r="D54" s="60"/>
      <c r="E54" s="61"/>
      <c r="F54" s="59"/>
      <c r="G54" s="62"/>
      <c r="H54" s="63"/>
      <c r="I54" s="62"/>
      <c r="J54" s="63"/>
      <c r="K54" s="64">
        <v>1000000</v>
      </c>
      <c r="L54" s="64">
        <v>2500000</v>
      </c>
      <c r="M54" s="64">
        <v>4250000</v>
      </c>
      <c r="N54" s="98">
        <v>6000000</v>
      </c>
      <c r="P54"/>
      <c r="Q54"/>
      <c r="R54"/>
      <c r="S54"/>
      <c r="T54"/>
      <c r="U54"/>
      <c r="V54"/>
      <c r="W54"/>
      <c r="X54"/>
      <c r="Y54"/>
    </row>
    <row r="55" spans="2:49" ht="12.75" outlineLevel="1" x14ac:dyDescent="0.2">
      <c r="B55" s="38">
        <v>-100</v>
      </c>
      <c r="C55" s="39">
        <v>-100</v>
      </c>
      <c r="D55" s="39">
        <v>100</v>
      </c>
      <c r="E55" s="5">
        <v>26.579002641395682</v>
      </c>
      <c r="F55" s="5"/>
      <c r="G55" s="110">
        <v>-29.541721000000003</v>
      </c>
      <c r="H55" s="110">
        <v>-35.850459999999998</v>
      </c>
      <c r="I55" s="110">
        <v>-39.948990000000002</v>
      </c>
      <c r="J55" s="110">
        <v>-42.948990000000002</v>
      </c>
      <c r="K55" s="5">
        <f t="shared" ref="K55:K69" si="8">0.5*($E55-180) - 20*LOG(0.2^2*4*PI()*10^-7) - 0.5*20*LOG(PI()*K$8*50)-0.5*G55</f>
        <v>2.0737659433951343</v>
      </c>
      <c r="L55" s="5">
        <f t="shared" ref="L55:L69" si="9">0.5*($E55-180) - 20*LOG(0.2^2*4*PI()*10^-7) - 0.5*20*LOG(PI()*L$8*50)-0.5*H55</f>
        <v>1.2487353566747572</v>
      </c>
      <c r="M55" s="5">
        <f t="shared" ref="M55:M69" si="10">0.5*($E55-180) - 20*LOG(0.2^2*4*PI()*10^-7) - 0.5*20*LOG(PI()*M$8*50)-0.5*I55</f>
        <v>0.99351114289202869</v>
      </c>
      <c r="N55" s="7">
        <f t="shared" ref="N55:N69" si="11">0.5*($E55-180) - 20*LOG(0.2^2*4*PI()*10^-7) - 0.5*20*LOG(PI()*N$8*50)-0.5*J55</f>
        <v>0.99588793955869548</v>
      </c>
      <c r="P55"/>
      <c r="Q55"/>
      <c r="R55"/>
      <c r="S55"/>
      <c r="T55"/>
      <c r="U55"/>
      <c r="V55"/>
      <c r="W55"/>
      <c r="X55"/>
      <c r="Y55"/>
    </row>
    <row r="56" spans="2:49" ht="12.75" outlineLevel="1" x14ac:dyDescent="0.2">
      <c r="B56" s="38">
        <v>100</v>
      </c>
      <c r="C56" s="39">
        <v>-100</v>
      </c>
      <c r="D56" s="39">
        <v>100</v>
      </c>
      <c r="E56" s="5">
        <v>26.579002641395682</v>
      </c>
      <c r="F56" s="5"/>
      <c r="G56" s="110">
        <v>-29.421951</v>
      </c>
      <c r="H56" s="110">
        <v>-35.601478999999998</v>
      </c>
      <c r="I56" s="110">
        <v>-39.880088999999998</v>
      </c>
      <c r="J56" s="110">
        <v>-42.880088999999998</v>
      </c>
      <c r="K56" s="5">
        <f t="shared" si="8"/>
        <v>2.013880943395133</v>
      </c>
      <c r="L56" s="5">
        <f t="shared" si="9"/>
        <v>1.1242448566747569</v>
      </c>
      <c r="M56" s="5">
        <f t="shared" si="10"/>
        <v>0.95906064289202675</v>
      </c>
      <c r="N56" s="7">
        <f t="shared" si="11"/>
        <v>0.96143743955869354</v>
      </c>
      <c r="P56"/>
      <c r="Q56"/>
      <c r="R56"/>
      <c r="S56"/>
      <c r="T56"/>
      <c r="U56"/>
      <c r="V56"/>
      <c r="W56"/>
      <c r="X56"/>
      <c r="Y56"/>
    </row>
    <row r="57" spans="2:49" ht="12.75" outlineLevel="1" x14ac:dyDescent="0.2">
      <c r="B57" s="38">
        <v>0</v>
      </c>
      <c r="C57" s="39">
        <v>0</v>
      </c>
      <c r="D57" s="39">
        <v>100</v>
      </c>
      <c r="E57" s="5">
        <v>36.185267012719848</v>
      </c>
      <c r="F57" s="5"/>
      <c r="G57" s="110">
        <v>-19.939791</v>
      </c>
      <c r="H57" s="110">
        <v>-26.319309000000001</v>
      </c>
      <c r="I57" s="110">
        <v>-30.474319000000001</v>
      </c>
      <c r="J57" s="110">
        <v>-33.474319000000001</v>
      </c>
      <c r="K57" s="5">
        <f t="shared" si="8"/>
        <v>2.0759331290572263</v>
      </c>
      <c r="L57" s="5">
        <f t="shared" si="9"/>
        <v>1.2862920423368518</v>
      </c>
      <c r="M57" s="5">
        <f t="shared" si="10"/>
        <v>1.0593078285541218</v>
      </c>
      <c r="N57" s="7">
        <f t="shared" si="11"/>
        <v>1.0616846252207885</v>
      </c>
      <c r="P57"/>
      <c r="Q57"/>
      <c r="R57"/>
      <c r="S57"/>
      <c r="T57"/>
      <c r="U57"/>
      <c r="V57"/>
      <c r="W57"/>
      <c r="X57"/>
      <c r="Y57"/>
    </row>
    <row r="58" spans="2:49" ht="12.75" outlineLevel="1" x14ac:dyDescent="0.2">
      <c r="B58" s="38">
        <v>-100</v>
      </c>
      <c r="C58" s="39">
        <v>100</v>
      </c>
      <c r="D58" s="39">
        <v>100</v>
      </c>
      <c r="E58" s="5">
        <v>26.579002641395682</v>
      </c>
      <c r="F58" s="5"/>
      <c r="G58" s="110">
        <v>-29.661929999999998</v>
      </c>
      <c r="H58" s="110">
        <v>-35.935799000000003</v>
      </c>
      <c r="I58" s="110">
        <v>-40.075161000000001</v>
      </c>
      <c r="J58" s="110">
        <v>-43.075161000000001</v>
      </c>
      <c r="K58" s="5">
        <f t="shared" si="8"/>
        <v>2.1338704433951321</v>
      </c>
      <c r="L58" s="5">
        <f t="shared" si="9"/>
        <v>1.2914048566747596</v>
      </c>
      <c r="M58" s="5">
        <f t="shared" si="10"/>
        <v>1.0565966428920284</v>
      </c>
      <c r="N58" s="7">
        <f t="shared" si="11"/>
        <v>1.0589734395586952</v>
      </c>
      <c r="P58"/>
      <c r="Q58"/>
      <c r="R58"/>
      <c r="S58"/>
      <c r="T58"/>
      <c r="U58"/>
      <c r="V58"/>
      <c r="W58"/>
      <c r="X58"/>
      <c r="Y58"/>
    </row>
    <row r="59" spans="2:49" ht="12.75" outlineLevel="1" x14ac:dyDescent="0.2">
      <c r="B59" s="38">
        <v>100</v>
      </c>
      <c r="C59" s="39">
        <v>100</v>
      </c>
      <c r="D59" s="39">
        <v>100</v>
      </c>
      <c r="E59" s="5">
        <v>26.579002641395682</v>
      </c>
      <c r="F59" s="5"/>
      <c r="G59" s="110">
        <v>-29.526660999999997</v>
      </c>
      <c r="H59" s="110">
        <v>-35.830109</v>
      </c>
      <c r="I59" s="110">
        <v>-40.041240999999999</v>
      </c>
      <c r="J59" s="110">
        <v>-43.041240999999999</v>
      </c>
      <c r="K59" s="5">
        <f t="shared" si="8"/>
        <v>2.0662359433951316</v>
      </c>
      <c r="L59" s="5">
        <f t="shared" si="9"/>
        <v>1.2385598566747582</v>
      </c>
      <c r="M59" s="5">
        <f t="shared" si="10"/>
        <v>1.0396366428920274</v>
      </c>
      <c r="N59" s="7">
        <f t="shared" si="11"/>
        <v>1.0420134395586942</v>
      </c>
      <c r="P59"/>
      <c r="Q59"/>
      <c r="R59"/>
      <c r="S59"/>
      <c r="T59"/>
      <c r="U59"/>
      <c r="V59"/>
      <c r="W59"/>
      <c r="X59"/>
      <c r="Y59"/>
    </row>
    <row r="60" spans="2:49" ht="12.75" outlineLevel="1" x14ac:dyDescent="0.2">
      <c r="B60" s="38">
        <v>-100</v>
      </c>
      <c r="C60" s="39">
        <v>-100</v>
      </c>
      <c r="D60" s="39">
        <v>200</v>
      </c>
      <c r="E60" s="5">
        <v>20.591733432609143</v>
      </c>
      <c r="F60" s="5"/>
      <c r="G60" s="110">
        <v>-35.929340000000003</v>
      </c>
      <c r="H60" s="110">
        <v>-42.016627999999997</v>
      </c>
      <c r="I60" s="110">
        <v>-46.123798000000001</v>
      </c>
      <c r="J60" s="110">
        <v>-49.123798000000001</v>
      </c>
      <c r="K60" s="5">
        <f t="shared" si="8"/>
        <v>2.2739408390018703</v>
      </c>
      <c r="L60" s="5">
        <f t="shared" si="9"/>
        <v>1.3381847522814923</v>
      </c>
      <c r="M60" s="5">
        <f t="shared" si="10"/>
        <v>1.0872805384987636</v>
      </c>
      <c r="N60" s="7">
        <f t="shared" si="11"/>
        <v>1.0896573351654304</v>
      </c>
      <c r="P60"/>
      <c r="Q60"/>
      <c r="R60"/>
      <c r="S60"/>
      <c r="T60"/>
      <c r="U60"/>
      <c r="V60"/>
      <c r="W60"/>
      <c r="X60"/>
      <c r="Y60"/>
    </row>
    <row r="61" spans="2:49" ht="12.75" outlineLevel="1" x14ac:dyDescent="0.2">
      <c r="B61" s="38">
        <v>100</v>
      </c>
      <c r="C61" s="39">
        <v>-100</v>
      </c>
      <c r="D61" s="39">
        <v>200</v>
      </c>
      <c r="E61" s="5">
        <v>20.591733432609143</v>
      </c>
      <c r="F61" s="5"/>
      <c r="G61" s="110">
        <v>-35.050429999999999</v>
      </c>
      <c r="H61" s="110">
        <v>-41.609901000000001</v>
      </c>
      <c r="I61" s="110">
        <v>-45.957709999999999</v>
      </c>
      <c r="J61" s="110">
        <v>-48.957709999999999</v>
      </c>
      <c r="K61" s="5">
        <f t="shared" si="8"/>
        <v>1.8344858390018679</v>
      </c>
      <c r="L61" s="5">
        <f t="shared" si="9"/>
        <v>1.134821252281494</v>
      </c>
      <c r="M61" s="5">
        <f t="shared" si="10"/>
        <v>1.0042365384987626</v>
      </c>
      <c r="N61" s="7">
        <f t="shared" si="11"/>
        <v>1.0066133351654294</v>
      </c>
      <c r="P61"/>
      <c r="Q61"/>
      <c r="R61"/>
      <c r="S61"/>
      <c r="T61"/>
      <c r="U61"/>
      <c r="V61"/>
      <c r="W61"/>
      <c r="X61"/>
      <c r="Y61"/>
    </row>
    <row r="62" spans="2:49" ht="12.75" outlineLevel="1" x14ac:dyDescent="0.2">
      <c r="B62" s="38">
        <v>0</v>
      </c>
      <c r="C62" s="39">
        <v>0</v>
      </c>
      <c r="D62" s="39">
        <v>200</v>
      </c>
      <c r="E62" s="5">
        <v>26.125497502186931</v>
      </c>
      <c r="F62" s="5"/>
      <c r="G62" s="110">
        <v>-29.904758000000001</v>
      </c>
      <c r="H62" s="110">
        <v>-36.385769000000003</v>
      </c>
      <c r="I62" s="110">
        <v>-40.524551000000002</v>
      </c>
      <c r="J62" s="110">
        <v>-43.524551000000002</v>
      </c>
      <c r="K62" s="5">
        <f t="shared" si="8"/>
        <v>2.0285318737907616</v>
      </c>
      <c r="L62" s="5">
        <f t="shared" si="9"/>
        <v>1.2896372870703878</v>
      </c>
      <c r="M62" s="5">
        <f t="shared" si="10"/>
        <v>1.0545390732876569</v>
      </c>
      <c r="N62" s="7">
        <f t="shared" si="11"/>
        <v>1.0569158699543237</v>
      </c>
      <c r="P62"/>
      <c r="Q62"/>
      <c r="R62"/>
      <c r="S62"/>
      <c r="T62"/>
      <c r="U62"/>
      <c r="V62"/>
      <c r="W62"/>
      <c r="X62"/>
      <c r="Y62"/>
    </row>
    <row r="63" spans="2:49" ht="12.75" outlineLevel="1" x14ac:dyDescent="0.2">
      <c r="B63" s="38">
        <v>-100</v>
      </c>
      <c r="C63" s="39">
        <v>100</v>
      </c>
      <c r="D63" s="39">
        <v>200</v>
      </c>
      <c r="E63" s="5">
        <v>20.591733432609143</v>
      </c>
      <c r="F63" s="5"/>
      <c r="G63" s="110">
        <v>-35.609482</v>
      </c>
      <c r="H63" s="110">
        <v>-41.921551000000001</v>
      </c>
      <c r="I63" s="110">
        <v>-45.823860000000003</v>
      </c>
      <c r="J63" s="110">
        <v>-48.823860000000003</v>
      </c>
      <c r="K63" s="5">
        <f t="shared" si="8"/>
        <v>2.1140118390018685</v>
      </c>
      <c r="L63" s="5">
        <f t="shared" si="9"/>
        <v>1.2906462522814941</v>
      </c>
      <c r="M63" s="5">
        <f t="shared" si="10"/>
        <v>0.93731153849876492</v>
      </c>
      <c r="N63" s="7">
        <f t="shared" si="11"/>
        <v>0.93968833516543171</v>
      </c>
      <c r="P63"/>
      <c r="Q63"/>
      <c r="R63"/>
      <c r="S63"/>
      <c r="T63"/>
      <c r="U63"/>
      <c r="V63"/>
      <c r="W63"/>
      <c r="X63"/>
      <c r="Y63"/>
    </row>
    <row r="64" spans="2:49" ht="12.75" outlineLevel="1" x14ac:dyDescent="0.2">
      <c r="B64" s="38">
        <v>100</v>
      </c>
      <c r="C64" s="39">
        <v>100</v>
      </c>
      <c r="D64" s="39">
        <v>200</v>
      </c>
      <c r="E64" s="5">
        <v>20.591733432609143</v>
      </c>
      <c r="F64" s="5"/>
      <c r="G64" s="110">
        <v>-35.572310999999999</v>
      </c>
      <c r="H64" s="110">
        <v>-41.821078999999997</v>
      </c>
      <c r="I64" s="110">
        <v>-46.058520999999999</v>
      </c>
      <c r="J64" s="110">
        <v>-49.058520999999999</v>
      </c>
      <c r="K64" s="5">
        <f t="shared" si="8"/>
        <v>2.0954263390018681</v>
      </c>
      <c r="L64" s="5">
        <f t="shared" si="9"/>
        <v>1.2404102522814924</v>
      </c>
      <c r="M64" s="5">
        <f t="shared" si="10"/>
        <v>1.0546420384987627</v>
      </c>
      <c r="N64" s="7">
        <f t="shared" si="11"/>
        <v>1.0570188351654295</v>
      </c>
      <c r="P64"/>
      <c r="Q64"/>
      <c r="R64"/>
      <c r="S64"/>
      <c r="T64"/>
      <c r="U64"/>
      <c r="V64"/>
      <c r="W64"/>
      <c r="X64"/>
      <c r="Y64"/>
    </row>
    <row r="65" spans="2:63" ht="12.75" outlineLevel="1" x14ac:dyDescent="0.2">
      <c r="B65" s="38">
        <v>-100</v>
      </c>
      <c r="C65" s="39">
        <v>-100</v>
      </c>
      <c r="D65" s="39">
        <v>300</v>
      </c>
      <c r="E65" s="5">
        <v>14.832485150076241</v>
      </c>
      <c r="F65" s="5"/>
      <c r="G65" s="110">
        <v>-41.502299999999998</v>
      </c>
      <c r="H65" s="110">
        <v>-47.585152000000001</v>
      </c>
      <c r="I65" s="110">
        <v>-51.921439999999997</v>
      </c>
      <c r="J65" s="110">
        <v>-54.921439999999997</v>
      </c>
      <c r="K65" s="5">
        <f t="shared" si="8"/>
        <v>2.1807966977354205</v>
      </c>
      <c r="L65" s="5">
        <f t="shared" si="9"/>
        <v>1.2428226110150469</v>
      </c>
      <c r="M65" s="5">
        <f t="shared" si="10"/>
        <v>1.1064773972323145</v>
      </c>
      <c r="N65" s="7">
        <f t="shared" si="11"/>
        <v>1.1088541938989813</v>
      </c>
      <c r="P65"/>
      <c r="Q65"/>
      <c r="R65"/>
      <c r="S65"/>
      <c r="T65"/>
      <c r="U65"/>
      <c r="V65"/>
      <c r="W65"/>
      <c r="X65"/>
      <c r="Y65"/>
    </row>
    <row r="66" spans="2:63" ht="12.75" outlineLevel="1" x14ac:dyDescent="0.2">
      <c r="B66" s="38">
        <v>100</v>
      </c>
      <c r="C66" s="39">
        <v>-100</v>
      </c>
      <c r="D66" s="39">
        <v>300</v>
      </c>
      <c r="E66" s="5">
        <v>14.832485150076241</v>
      </c>
      <c r="F66" s="5"/>
      <c r="G66" s="110">
        <v>-40.417350999999996</v>
      </c>
      <c r="H66" s="110">
        <v>-47.535708999999997</v>
      </c>
      <c r="I66" s="110">
        <v>-51.26746</v>
      </c>
      <c r="J66" s="110">
        <v>-54.26746</v>
      </c>
      <c r="K66" s="5">
        <f t="shared" si="8"/>
        <v>1.6383221977354196</v>
      </c>
      <c r="L66" s="5">
        <f t="shared" si="9"/>
        <v>1.218101111015045</v>
      </c>
      <c r="M66" s="5">
        <f t="shared" si="10"/>
        <v>0.77948739723231597</v>
      </c>
      <c r="N66" s="7">
        <f t="shared" si="11"/>
        <v>0.78186419389898276</v>
      </c>
      <c r="P66"/>
      <c r="Q66"/>
      <c r="R66"/>
      <c r="S66"/>
      <c r="T66"/>
      <c r="U66"/>
      <c r="V66"/>
      <c r="W66"/>
      <c r="X66"/>
      <c r="Y66"/>
    </row>
    <row r="67" spans="2:63" ht="12.75" outlineLevel="1" x14ac:dyDescent="0.2">
      <c r="B67" s="38">
        <v>0</v>
      </c>
      <c r="C67" s="39">
        <v>0</v>
      </c>
      <c r="D67" s="39">
        <v>300</v>
      </c>
      <c r="E67" s="5">
        <v>18.326973045509202</v>
      </c>
      <c r="F67" s="5"/>
      <c r="G67" s="110">
        <v>-38.093670000000003</v>
      </c>
      <c r="H67" s="110">
        <v>-44.194271000000001</v>
      </c>
      <c r="I67" s="110">
        <v>-48.472462</v>
      </c>
      <c r="J67" s="110">
        <v>-51.472462</v>
      </c>
      <c r="K67" s="5">
        <f t="shared" si="8"/>
        <v>2.2237256454518928</v>
      </c>
      <c r="L67" s="5">
        <f t="shared" si="9"/>
        <v>1.2946260587315166</v>
      </c>
      <c r="M67" s="5">
        <f t="shared" si="10"/>
        <v>1.129232344948786</v>
      </c>
      <c r="N67" s="7">
        <f t="shared" si="11"/>
        <v>1.1316091416154528</v>
      </c>
      <c r="P67"/>
      <c r="Q67"/>
      <c r="R67"/>
      <c r="S67"/>
      <c r="T67"/>
      <c r="U67"/>
      <c r="V67"/>
      <c r="W67"/>
      <c r="X67"/>
      <c r="Y67"/>
    </row>
    <row r="68" spans="2:63" ht="12.75" outlineLevel="1" x14ac:dyDescent="0.2">
      <c r="B68" s="38">
        <v>-100</v>
      </c>
      <c r="C68" s="39">
        <v>100</v>
      </c>
      <c r="D68" s="39">
        <v>300</v>
      </c>
      <c r="E68" s="5">
        <v>14.832485150076241</v>
      </c>
      <c r="F68" s="5"/>
      <c r="G68" s="110">
        <v>-41.912022</v>
      </c>
      <c r="H68" s="110">
        <v>-47.695979999999999</v>
      </c>
      <c r="I68" s="110">
        <v>-51.889758999999998</v>
      </c>
      <c r="J68" s="110">
        <v>-54.889758999999998</v>
      </c>
      <c r="K68" s="5">
        <f t="shared" si="8"/>
        <v>2.3856576977354216</v>
      </c>
      <c r="L68" s="5">
        <f t="shared" si="9"/>
        <v>1.2982366110150458</v>
      </c>
      <c r="M68" s="5">
        <f t="shared" si="10"/>
        <v>1.0906368972323151</v>
      </c>
      <c r="N68" s="7">
        <f t="shared" si="11"/>
        <v>1.0930136938989818</v>
      </c>
      <c r="P68"/>
      <c r="Q68"/>
      <c r="R68"/>
      <c r="S68"/>
      <c r="T68"/>
      <c r="U68"/>
      <c r="V68"/>
      <c r="W68"/>
      <c r="X68"/>
      <c r="Y68"/>
    </row>
    <row r="69" spans="2:63" ht="13.5" outlineLevel="1" thickBot="1" x14ac:dyDescent="0.25">
      <c r="B69" s="40">
        <v>100</v>
      </c>
      <c r="C69" s="41">
        <v>100</v>
      </c>
      <c r="D69" s="41">
        <v>300</v>
      </c>
      <c r="E69" s="14">
        <v>14.832485150076241</v>
      </c>
      <c r="F69" s="14"/>
      <c r="G69" s="111">
        <v>-41.205348999999998</v>
      </c>
      <c r="H69" s="111">
        <v>-47.628768999999998</v>
      </c>
      <c r="I69" s="111">
        <v>-51.842339000000003</v>
      </c>
      <c r="J69" s="111">
        <v>-54.842339000000003</v>
      </c>
      <c r="K69" s="14">
        <f t="shared" si="8"/>
        <v>2.0323211977354205</v>
      </c>
      <c r="L69" s="14">
        <f t="shared" si="9"/>
        <v>1.2646311110150457</v>
      </c>
      <c r="M69" s="14">
        <f t="shared" si="10"/>
        <v>1.0669268972323174</v>
      </c>
      <c r="N69" s="70">
        <f t="shared" si="11"/>
        <v>1.0693036938989842</v>
      </c>
      <c r="P69"/>
      <c r="Q69"/>
      <c r="R69"/>
      <c r="S69"/>
      <c r="T69"/>
      <c r="U69"/>
      <c r="V69"/>
      <c r="W69"/>
      <c r="X69"/>
      <c r="Y69"/>
    </row>
    <row r="70" spans="2:63" ht="12.75" x14ac:dyDescent="0.2">
      <c r="B70" s="3"/>
      <c r="C70" s="3"/>
      <c r="D70" s="3"/>
      <c r="E70"/>
      <c r="F70"/>
      <c r="G70"/>
      <c r="H70" s="3"/>
      <c r="I70" s="65" t="s">
        <v>7</v>
      </c>
      <c r="J70" s="93"/>
      <c r="K70" s="67">
        <f>STDEV(K55:K69)</f>
        <v>0.17545703344652611</v>
      </c>
      <c r="L70" s="68">
        <f>STDEV(L55:L69)</f>
        <v>5.9016800666224757E-2</v>
      </c>
      <c r="M70" s="68">
        <f>STDEV(M55:M69)</f>
        <v>8.6683612810880245E-2</v>
      </c>
      <c r="N70" s="69">
        <f>STDEV(N55:N69)</f>
        <v>8.6683612810880245E-2</v>
      </c>
      <c r="R70"/>
      <c r="S70"/>
      <c r="T70"/>
      <c r="U70"/>
      <c r="V70"/>
      <c r="W70"/>
      <c r="X70"/>
      <c r="Y70"/>
      <c r="Z70"/>
      <c r="AA70"/>
      <c r="AB70"/>
      <c r="AC70"/>
      <c r="AD70"/>
      <c r="AE70"/>
      <c r="AF70"/>
      <c r="AG70"/>
      <c r="AH70"/>
      <c r="AI70"/>
      <c r="AJ70"/>
      <c r="AK70"/>
      <c r="AL70"/>
      <c r="AM70"/>
      <c r="AN70"/>
      <c r="AO70"/>
      <c r="AP70" s="46"/>
      <c r="AQ70" s="46"/>
      <c r="AR70" s="46"/>
      <c r="AS70" s="46"/>
      <c r="AT70" s="46"/>
      <c r="AU70" s="46"/>
      <c r="AV70" s="46"/>
      <c r="AW70" s="46"/>
      <c r="AX70" s="46"/>
      <c r="AY70" s="46"/>
      <c r="AZ70" s="46"/>
      <c r="BA70" s="46"/>
      <c r="BB70" s="46"/>
      <c r="BC70" s="46"/>
      <c r="BD70" s="46"/>
      <c r="BE70" s="46"/>
      <c r="BF70" s="46"/>
      <c r="BG70" s="46"/>
      <c r="BH70" s="46"/>
      <c r="BI70" s="46"/>
      <c r="BJ70" s="46"/>
      <c r="BK70" s="46"/>
    </row>
    <row r="71" spans="2:63" ht="13.5" thickBot="1" x14ac:dyDescent="0.25">
      <c r="B71" s="3"/>
      <c r="C71" s="3"/>
      <c r="D71" s="3"/>
      <c r="E71"/>
      <c r="F71"/>
      <c r="G71"/>
      <c r="H71" s="3"/>
      <c r="I71" s="11" t="s">
        <v>8</v>
      </c>
      <c r="J71" s="18"/>
      <c r="K71" s="17">
        <f>AVERAGE(K55:K69)</f>
        <v>2.0780604379219714</v>
      </c>
      <c r="L71" s="12">
        <f>AVERAGE(L55:L69)</f>
        <v>1.2534236178682627</v>
      </c>
      <c r="M71" s="12">
        <f>AVERAGE(M55:M69)</f>
        <v>1.0279255707521995</v>
      </c>
      <c r="N71" s="13">
        <f>AVERAGE(N55:N69)</f>
        <v>1.0303023674188663</v>
      </c>
      <c r="R71"/>
      <c r="S71"/>
      <c r="T71"/>
      <c r="U71"/>
      <c r="V71"/>
      <c r="W71"/>
      <c r="X71"/>
      <c r="Y71"/>
      <c r="Z71"/>
      <c r="AA71"/>
      <c r="AB71"/>
      <c r="AC71"/>
      <c r="AD71"/>
      <c r="AE71"/>
      <c r="AF71"/>
      <c r="AG71"/>
      <c r="AH71"/>
      <c r="AI71"/>
      <c r="AJ71"/>
      <c r="AK71"/>
      <c r="AL71"/>
      <c r="AM71"/>
      <c r="AN71"/>
      <c r="AO71"/>
    </row>
    <row r="72" spans="2:63" ht="12.75" x14ac:dyDescent="0.2">
      <c r="B72" s="3"/>
      <c r="C72" s="3"/>
      <c r="D72" s="3"/>
      <c r="E72" s="71"/>
      <c r="F72" s="71"/>
      <c r="G72" s="71"/>
      <c r="H72" s="72"/>
      <c r="I72" s="73"/>
      <c r="J72" s="71"/>
      <c r="K72" s="3"/>
      <c r="N72" s="3"/>
      <c r="O72" s="3"/>
      <c r="R72"/>
      <c r="S72"/>
      <c r="T72"/>
      <c r="U72"/>
      <c r="V72"/>
      <c r="W72"/>
      <c r="X72"/>
      <c r="Y72"/>
      <c r="Z72"/>
      <c r="AA72"/>
      <c r="AB72"/>
      <c r="AC72"/>
      <c r="AD72"/>
      <c r="AE72"/>
      <c r="AF72"/>
      <c r="AG72"/>
      <c r="AH72"/>
      <c r="AI72"/>
      <c r="AJ72"/>
      <c r="AK72"/>
      <c r="AL72"/>
      <c r="AM72"/>
      <c r="AN72"/>
      <c r="AO72"/>
    </row>
    <row r="74" spans="2:63" ht="25.5" x14ac:dyDescent="0.35">
      <c r="B74" s="80" t="s">
        <v>29</v>
      </c>
    </row>
    <row r="75" spans="2:63" ht="12" thickBot="1" x14ac:dyDescent="0.25">
      <c r="B75" s="2" t="s">
        <v>23</v>
      </c>
    </row>
    <row r="76" spans="2:63" ht="13.5" thickBot="1" x14ac:dyDescent="0.25">
      <c r="B76" s="26" t="s">
        <v>2</v>
      </c>
      <c r="C76" s="19"/>
      <c r="D76" s="27"/>
      <c r="E76" s="28" t="s">
        <v>30</v>
      </c>
      <c r="F76" s="29"/>
      <c r="G76" s="29"/>
      <c r="H76" s="29"/>
      <c r="I76" s="29"/>
      <c r="J76" s="29"/>
      <c r="K76" s="29"/>
      <c r="L76" s="29"/>
      <c r="M76" s="29"/>
      <c r="N76" s="29"/>
      <c r="O76" s="29"/>
      <c r="P76" s="94"/>
      <c r="Q76"/>
      <c r="R76"/>
      <c r="S76"/>
      <c r="T76"/>
      <c r="U76"/>
      <c r="V76"/>
      <c r="W76"/>
      <c r="X76"/>
      <c r="Y76"/>
      <c r="Z76"/>
      <c r="AA76"/>
      <c r="AB76"/>
      <c r="AC76"/>
      <c r="AD76"/>
      <c r="AE76"/>
      <c r="AF76"/>
      <c r="AG76"/>
      <c r="AH76"/>
      <c r="AI76"/>
      <c r="AJ76"/>
      <c r="AK76"/>
      <c r="AL76"/>
      <c r="AM76"/>
      <c r="AN76"/>
      <c r="AO76"/>
      <c r="AP76"/>
      <c r="AQ76"/>
      <c r="AR76"/>
      <c r="AS76"/>
      <c r="AT76"/>
      <c r="AU76"/>
      <c r="AV76"/>
      <c r="AW76"/>
    </row>
    <row r="77" spans="2:63" ht="34.5" thickBot="1" x14ac:dyDescent="0.25">
      <c r="B77" s="95" t="s">
        <v>6</v>
      </c>
      <c r="C77" s="25" t="s">
        <v>5</v>
      </c>
      <c r="D77" s="24" t="s">
        <v>4</v>
      </c>
      <c r="E77" s="30" t="s">
        <v>38</v>
      </c>
      <c r="F77" s="30" t="s">
        <v>39</v>
      </c>
      <c r="G77" s="30" t="s">
        <v>40</v>
      </c>
      <c r="H77" s="30" t="s">
        <v>24</v>
      </c>
      <c r="I77" s="30" t="s">
        <v>41</v>
      </c>
      <c r="J77" s="30" t="s">
        <v>42</v>
      </c>
      <c r="K77" s="30" t="s">
        <v>43</v>
      </c>
      <c r="L77" s="31" t="s">
        <v>44</v>
      </c>
      <c r="M77" s="30" t="s">
        <v>45</v>
      </c>
      <c r="N77" s="30" t="s">
        <v>46</v>
      </c>
      <c r="O77" s="30" t="s">
        <v>47</v>
      </c>
      <c r="P77" s="31" t="s">
        <v>25</v>
      </c>
      <c r="Q77"/>
      <c r="R77"/>
      <c r="S77"/>
      <c r="T77"/>
      <c r="U77"/>
      <c r="V77"/>
      <c r="W77"/>
      <c r="X77"/>
      <c r="Y77"/>
      <c r="Z77"/>
      <c r="AA77"/>
      <c r="AB77"/>
      <c r="AC77"/>
      <c r="AD77"/>
      <c r="AE77"/>
      <c r="AF77"/>
      <c r="AG77"/>
      <c r="AH77"/>
      <c r="AI77"/>
      <c r="AJ77"/>
      <c r="AK77"/>
      <c r="AL77"/>
      <c r="AM77"/>
      <c r="AN77"/>
      <c r="AO77"/>
      <c r="AP77"/>
      <c r="AQ77"/>
      <c r="AR77"/>
      <c r="AS77"/>
      <c r="AT77"/>
      <c r="AU77"/>
      <c r="AV77"/>
      <c r="AW77"/>
    </row>
    <row r="78" spans="2:63" ht="12.75" outlineLevel="1" x14ac:dyDescent="0.2">
      <c r="B78" s="38">
        <v>-100</v>
      </c>
      <c r="C78" s="39">
        <v>-100</v>
      </c>
      <c r="D78" s="74">
        <v>100</v>
      </c>
      <c r="E78" s="15">
        <f t="shared" ref="E78:E92" si="12">(K9+K32-K55)</f>
        <v>2.4299044433951309</v>
      </c>
      <c r="F78" s="5">
        <f t="shared" ref="F78:F92" si="13">(L9+L32-L55)</f>
        <v>1.4702853566747613</v>
      </c>
      <c r="G78" s="5">
        <f t="shared" ref="G78:G92" si="14">(M9+M32-M55)</f>
        <v>1.3042066428920265</v>
      </c>
      <c r="H78" s="53">
        <f t="shared" ref="H78:H92" si="15">(N9+N32-N55)</f>
        <v>1.3065834395586933</v>
      </c>
      <c r="I78" s="15">
        <f t="shared" ref="I78:I92" si="16">(K9-K32+K55)</f>
        <v>2.1446754433951369</v>
      </c>
      <c r="J78" s="75">
        <f t="shared" ref="J78:J92" si="17">(L9-L32+L55)</f>
        <v>1.2994363566747573</v>
      </c>
      <c r="K78" s="75">
        <f t="shared" ref="K78:K92" si="18">(M9-M32+M55)</f>
        <v>1.1216356428920307</v>
      </c>
      <c r="L78" s="96">
        <f t="shared" ref="L78:L92" si="19">(N9-N32+N55)</f>
        <v>1.1240124395586975</v>
      </c>
      <c r="M78" s="15">
        <f t="shared" ref="M78:M92" si="20">(-K9+K32+K55)</f>
        <v>2.0028564433951317</v>
      </c>
      <c r="N78" s="78">
        <f t="shared" ref="N78:N92" si="21">(-L9+L32+L55)</f>
        <v>1.1980343566747571</v>
      </c>
      <c r="O78" s="78">
        <f t="shared" ref="O78:O92" si="22">(-M9+M32+M55)</f>
        <v>0.86538664289202671</v>
      </c>
      <c r="P78" s="109">
        <f t="shared" ref="P78:P92" si="23">(-N9+N32+N55)</f>
        <v>0.86776343955869351</v>
      </c>
      <c r="Q78"/>
      <c r="R78"/>
      <c r="S78"/>
      <c r="T78"/>
      <c r="U78"/>
      <c r="V78"/>
      <c r="W78"/>
      <c r="X78"/>
      <c r="Y78"/>
      <c r="Z78"/>
      <c r="AA78"/>
      <c r="AB78"/>
      <c r="AC78"/>
      <c r="AD78"/>
      <c r="AE78"/>
      <c r="AF78"/>
      <c r="AG78"/>
      <c r="AH78"/>
      <c r="AI78"/>
      <c r="AJ78"/>
      <c r="AK78"/>
      <c r="AL78"/>
      <c r="AM78"/>
      <c r="AN78"/>
      <c r="AO78"/>
      <c r="AP78"/>
      <c r="AQ78"/>
      <c r="AR78"/>
      <c r="AS78"/>
      <c r="AT78"/>
      <c r="AU78"/>
      <c r="AV78"/>
      <c r="AW78"/>
    </row>
    <row r="79" spans="2:63" ht="12.75" outlineLevel="1" x14ac:dyDescent="0.2">
      <c r="B79" s="38">
        <v>100</v>
      </c>
      <c r="C79" s="39">
        <v>-100</v>
      </c>
      <c r="D79" s="74">
        <v>100</v>
      </c>
      <c r="E79" s="8">
        <f t="shared" si="12"/>
        <v>1.8791194433951315</v>
      </c>
      <c r="F79" s="5">
        <f t="shared" si="13"/>
        <v>1.2129213566747588</v>
      </c>
      <c r="G79" s="5">
        <f t="shared" si="14"/>
        <v>0.94925064289202865</v>
      </c>
      <c r="H79" s="53">
        <f t="shared" si="15"/>
        <v>0.95162743955869544</v>
      </c>
      <c r="I79" s="8">
        <f t="shared" si="16"/>
        <v>2.1595294433951349</v>
      </c>
      <c r="J79" s="75">
        <f t="shared" si="17"/>
        <v>1.1689683566747568</v>
      </c>
      <c r="K79" s="75">
        <f t="shared" si="18"/>
        <v>0.98349964289202418</v>
      </c>
      <c r="L79" s="96">
        <f t="shared" si="19"/>
        <v>0.98587643955869098</v>
      </c>
      <c r="M79" s="67">
        <f t="shared" si="20"/>
        <v>1.8682324433951312</v>
      </c>
      <c r="N79" s="78">
        <f t="shared" si="21"/>
        <v>1.079521356674757</v>
      </c>
      <c r="O79" s="78">
        <f t="shared" si="22"/>
        <v>0.93462164289202931</v>
      </c>
      <c r="P79" s="69">
        <f t="shared" si="23"/>
        <v>0.93699843955869611</v>
      </c>
      <c r="Q79"/>
      <c r="R79"/>
      <c r="S79"/>
      <c r="T79"/>
      <c r="U79"/>
      <c r="V79"/>
      <c r="W79"/>
      <c r="X79"/>
      <c r="Y79"/>
      <c r="Z79"/>
      <c r="AA79"/>
      <c r="AB79"/>
      <c r="AC79"/>
      <c r="AD79"/>
      <c r="AE79"/>
      <c r="AF79"/>
      <c r="AG79"/>
      <c r="AH79"/>
      <c r="AI79"/>
      <c r="AJ79"/>
      <c r="AK79"/>
      <c r="AL79"/>
      <c r="AM79"/>
      <c r="AN79"/>
      <c r="AO79"/>
      <c r="AP79"/>
      <c r="AQ79"/>
      <c r="AR79"/>
      <c r="AS79"/>
      <c r="AT79"/>
      <c r="AU79"/>
      <c r="AV79"/>
      <c r="AW79"/>
    </row>
    <row r="80" spans="2:63" ht="12.75" outlineLevel="1" x14ac:dyDescent="0.2">
      <c r="B80" s="38">
        <v>0</v>
      </c>
      <c r="C80" s="39">
        <v>0</v>
      </c>
      <c r="D80" s="74">
        <v>100</v>
      </c>
      <c r="E80" s="8">
        <f t="shared" si="12"/>
        <v>2.4432321290572254</v>
      </c>
      <c r="F80" s="5">
        <f t="shared" si="13"/>
        <v>1.5110180423368504</v>
      </c>
      <c r="G80" s="5">
        <f t="shared" si="14"/>
        <v>1.2835628285541212</v>
      </c>
      <c r="H80" s="53">
        <f t="shared" si="15"/>
        <v>1.285939625220788</v>
      </c>
      <c r="I80" s="8">
        <f t="shared" si="16"/>
        <v>2.2535731290572265</v>
      </c>
      <c r="J80" s="75">
        <f t="shared" si="17"/>
        <v>1.3685980423368527</v>
      </c>
      <c r="K80" s="75">
        <f t="shared" si="18"/>
        <v>1.1184128285541242</v>
      </c>
      <c r="L80" s="96">
        <f t="shared" si="19"/>
        <v>1.120789625220791</v>
      </c>
      <c r="M80" s="67">
        <f t="shared" si="20"/>
        <v>1.898293129057226</v>
      </c>
      <c r="N80" s="78">
        <f t="shared" si="21"/>
        <v>1.2039860423368509</v>
      </c>
      <c r="O80" s="78">
        <f t="shared" si="22"/>
        <v>1.0002028285541193</v>
      </c>
      <c r="P80" s="69">
        <f t="shared" si="23"/>
        <v>1.0025796252207861</v>
      </c>
      <c r="Q80"/>
      <c r="R80"/>
      <c r="S80"/>
      <c r="T80"/>
      <c r="U80"/>
      <c r="V80"/>
      <c r="W80"/>
      <c r="X80"/>
      <c r="Y80"/>
      <c r="Z80"/>
      <c r="AA80"/>
      <c r="AB80"/>
      <c r="AC80"/>
      <c r="AD80"/>
      <c r="AE80"/>
      <c r="AF80"/>
      <c r="AG80"/>
      <c r="AH80"/>
      <c r="AI80"/>
      <c r="AJ80"/>
      <c r="AK80"/>
      <c r="AL80"/>
      <c r="AM80"/>
      <c r="AN80"/>
      <c r="AO80"/>
      <c r="AP80"/>
      <c r="AQ80"/>
      <c r="AR80"/>
      <c r="AS80"/>
      <c r="AT80"/>
      <c r="AU80"/>
      <c r="AV80"/>
      <c r="AW80"/>
    </row>
    <row r="81" spans="1:49" ht="12.75" outlineLevel="1" x14ac:dyDescent="0.2">
      <c r="B81" s="38">
        <v>-100</v>
      </c>
      <c r="C81" s="39">
        <v>100</v>
      </c>
      <c r="D81" s="74">
        <v>100</v>
      </c>
      <c r="E81" s="8">
        <f t="shared" si="12"/>
        <v>2.352811443395133</v>
      </c>
      <c r="F81" s="5">
        <f t="shared" si="13"/>
        <v>1.5975893566747565</v>
      </c>
      <c r="G81" s="5">
        <f t="shared" si="14"/>
        <v>1.3908311428920257</v>
      </c>
      <c r="H81" s="53">
        <f t="shared" si="15"/>
        <v>1.3932079395586925</v>
      </c>
      <c r="I81" s="8">
        <f t="shared" si="16"/>
        <v>2.2324004433951288</v>
      </c>
      <c r="J81" s="75">
        <f t="shared" si="17"/>
        <v>1.3879303566747616</v>
      </c>
      <c r="K81" s="75">
        <f t="shared" si="18"/>
        <v>1.0637321428920288</v>
      </c>
      <c r="L81" s="96">
        <f t="shared" si="19"/>
        <v>1.0661089395586956</v>
      </c>
      <c r="M81" s="67">
        <f t="shared" si="20"/>
        <v>2.0353404433951354</v>
      </c>
      <c r="N81" s="78">
        <f t="shared" si="21"/>
        <v>1.1948793566747575</v>
      </c>
      <c r="O81" s="78">
        <f t="shared" si="22"/>
        <v>1.049461142892028</v>
      </c>
      <c r="P81" s="69">
        <f t="shared" si="23"/>
        <v>1.0518379395586948</v>
      </c>
      <c r="Q81"/>
      <c r="R81"/>
      <c r="S81"/>
      <c r="T81"/>
      <c r="U81"/>
      <c r="V81"/>
      <c r="W81"/>
      <c r="X81"/>
      <c r="Y81"/>
      <c r="Z81"/>
      <c r="AA81"/>
      <c r="AB81"/>
      <c r="AC81"/>
      <c r="AD81"/>
      <c r="AE81"/>
      <c r="AF81"/>
      <c r="AG81"/>
      <c r="AH81"/>
      <c r="AI81"/>
      <c r="AJ81"/>
      <c r="AK81"/>
      <c r="AL81"/>
      <c r="AM81"/>
      <c r="AN81"/>
      <c r="AO81"/>
      <c r="AP81"/>
      <c r="AQ81"/>
      <c r="AR81"/>
      <c r="AS81"/>
      <c r="AT81"/>
      <c r="AU81"/>
      <c r="AV81"/>
      <c r="AW81"/>
    </row>
    <row r="82" spans="1:49" ht="12.75" outlineLevel="1" x14ac:dyDescent="0.2">
      <c r="B82" s="38">
        <v>100</v>
      </c>
      <c r="C82" s="39">
        <v>100</v>
      </c>
      <c r="D82" s="74">
        <v>100</v>
      </c>
      <c r="E82" s="8">
        <f t="shared" si="12"/>
        <v>2.2091804433951339</v>
      </c>
      <c r="F82" s="5">
        <f t="shared" si="13"/>
        <v>1.3117563566747599</v>
      </c>
      <c r="G82" s="5">
        <f t="shared" si="14"/>
        <v>1.0356501428920311</v>
      </c>
      <c r="H82" s="53">
        <f t="shared" si="15"/>
        <v>1.0380269395586978</v>
      </c>
      <c r="I82" s="8">
        <f t="shared" si="16"/>
        <v>2.1754314433951336</v>
      </c>
      <c r="J82" s="75">
        <f t="shared" si="17"/>
        <v>1.333843356674759</v>
      </c>
      <c r="K82" s="75">
        <f t="shared" si="18"/>
        <v>1.0973721428920271</v>
      </c>
      <c r="L82" s="96">
        <f t="shared" si="19"/>
        <v>1.0997489395586939</v>
      </c>
      <c r="M82" s="67">
        <f t="shared" si="20"/>
        <v>1.9570404433951296</v>
      </c>
      <c r="N82" s="78">
        <f t="shared" si="21"/>
        <v>1.1432763566747575</v>
      </c>
      <c r="O82" s="78">
        <f t="shared" si="22"/>
        <v>0.98190114289202768</v>
      </c>
      <c r="P82" s="69">
        <f t="shared" si="23"/>
        <v>0.98427793955869447</v>
      </c>
      <c r="Q82"/>
      <c r="R82"/>
      <c r="S82"/>
      <c r="T82"/>
      <c r="U82"/>
      <c r="V82"/>
      <c r="W82"/>
      <c r="X82"/>
      <c r="Y82"/>
      <c r="Z82"/>
      <c r="AA82"/>
      <c r="AB82"/>
      <c r="AC82"/>
      <c r="AD82"/>
      <c r="AE82"/>
      <c r="AF82"/>
      <c r="AG82"/>
      <c r="AH82"/>
      <c r="AI82"/>
      <c r="AJ82"/>
      <c r="AK82"/>
      <c r="AL82"/>
      <c r="AM82"/>
      <c r="AN82"/>
      <c r="AO82"/>
      <c r="AP82"/>
      <c r="AQ82"/>
      <c r="AR82"/>
      <c r="AS82"/>
      <c r="AT82"/>
      <c r="AU82"/>
      <c r="AV82"/>
      <c r="AW82"/>
    </row>
    <row r="83" spans="1:49" ht="12.75" outlineLevel="1" x14ac:dyDescent="0.2">
      <c r="B83" s="38">
        <v>-100</v>
      </c>
      <c r="C83" s="39">
        <v>-100</v>
      </c>
      <c r="D83" s="74">
        <v>200</v>
      </c>
      <c r="E83" s="8">
        <f t="shared" si="12"/>
        <v>2.2302058390018686</v>
      </c>
      <c r="F83" s="5">
        <f t="shared" si="13"/>
        <v>1.4768512522814952</v>
      </c>
      <c r="G83" s="5">
        <f t="shared" si="14"/>
        <v>1.0986965384987641</v>
      </c>
      <c r="H83" s="53">
        <f t="shared" si="15"/>
        <v>1.1010733351654309</v>
      </c>
      <c r="I83" s="8">
        <f t="shared" si="16"/>
        <v>2.375026839001869</v>
      </c>
      <c r="J83" s="75">
        <f t="shared" si="17"/>
        <v>1.388010252281493</v>
      </c>
      <c r="K83" s="75">
        <f t="shared" si="18"/>
        <v>1.2361055384987623</v>
      </c>
      <c r="L83" s="96">
        <f t="shared" si="19"/>
        <v>1.238482335165429</v>
      </c>
      <c r="M83" s="67">
        <f t="shared" si="20"/>
        <v>2.1728548390018716</v>
      </c>
      <c r="N83" s="78">
        <f t="shared" si="21"/>
        <v>1.2883592522814915</v>
      </c>
      <c r="O83" s="78">
        <f t="shared" si="22"/>
        <v>0.93845553849876495</v>
      </c>
      <c r="P83" s="69">
        <f t="shared" si="23"/>
        <v>0.94083233516543174</v>
      </c>
      <c r="Q83"/>
      <c r="R83"/>
      <c r="S83"/>
      <c r="T83"/>
      <c r="U83"/>
      <c r="V83"/>
      <c r="W83"/>
      <c r="X83"/>
      <c r="Y83"/>
      <c r="Z83"/>
      <c r="AA83"/>
      <c r="AB83"/>
      <c r="AC83"/>
      <c r="AD83"/>
      <c r="AE83"/>
      <c r="AF83"/>
      <c r="AG83"/>
      <c r="AH83"/>
      <c r="AI83"/>
      <c r="AJ83"/>
    </row>
    <row r="84" spans="1:49" ht="12.75" outlineLevel="1" x14ac:dyDescent="0.2">
      <c r="B84" s="38">
        <v>100</v>
      </c>
      <c r="C84" s="39">
        <v>-100</v>
      </c>
      <c r="D84" s="74">
        <v>200</v>
      </c>
      <c r="E84" s="8">
        <f t="shared" si="12"/>
        <v>2.2214508390018715</v>
      </c>
      <c r="F84" s="5">
        <f t="shared" si="13"/>
        <v>1.4206207522814935</v>
      </c>
      <c r="G84" s="5">
        <f t="shared" si="14"/>
        <v>1.0777705384987648</v>
      </c>
      <c r="H84" s="53">
        <f t="shared" si="15"/>
        <v>1.0801473351654316</v>
      </c>
      <c r="I84" s="8">
        <f t="shared" si="16"/>
        <v>1.8475418390018667</v>
      </c>
      <c r="J84" s="75">
        <f t="shared" si="17"/>
        <v>1.2051627522814954</v>
      </c>
      <c r="K84" s="75">
        <f t="shared" si="18"/>
        <v>1.1485025384987644</v>
      </c>
      <c r="L84" s="96">
        <f t="shared" si="19"/>
        <v>1.1508793351654312</v>
      </c>
      <c r="M84" s="67">
        <f t="shared" si="20"/>
        <v>1.8214298390018691</v>
      </c>
      <c r="N84" s="78">
        <f t="shared" si="21"/>
        <v>1.0644797522814926</v>
      </c>
      <c r="O84" s="78">
        <f t="shared" si="22"/>
        <v>0.85997053849876082</v>
      </c>
      <c r="P84" s="69">
        <f t="shared" si="23"/>
        <v>0.86234733516542761</v>
      </c>
      <c r="Q84"/>
      <c r="R84"/>
      <c r="S84"/>
      <c r="T84"/>
      <c r="U84"/>
      <c r="V84"/>
      <c r="W84"/>
      <c r="X84"/>
      <c r="Y84"/>
      <c r="Z84"/>
      <c r="AA84"/>
      <c r="AB84"/>
      <c r="AC84"/>
      <c r="AD84"/>
      <c r="AE84"/>
      <c r="AF84"/>
      <c r="AG84"/>
      <c r="AH84"/>
      <c r="AI84"/>
      <c r="AJ84"/>
    </row>
    <row r="85" spans="1:49" ht="12.75" outlineLevel="1" x14ac:dyDescent="0.2">
      <c r="B85" s="38">
        <v>0</v>
      </c>
      <c r="C85" s="39">
        <v>0</v>
      </c>
      <c r="D85" s="74">
        <v>200</v>
      </c>
      <c r="E85" s="8">
        <f t="shared" si="12"/>
        <v>2.5334743737907601</v>
      </c>
      <c r="F85" s="5">
        <f t="shared" si="13"/>
        <v>1.547648287070384</v>
      </c>
      <c r="G85" s="5">
        <f t="shared" si="14"/>
        <v>1.341559573287654</v>
      </c>
      <c r="H85" s="53">
        <f t="shared" si="15"/>
        <v>1.3439363699543208</v>
      </c>
      <c r="I85" s="8">
        <f t="shared" si="16"/>
        <v>2.2765423737907611</v>
      </c>
      <c r="J85" s="75">
        <f t="shared" si="17"/>
        <v>1.3589082870703884</v>
      </c>
      <c r="K85" s="75">
        <f t="shared" si="18"/>
        <v>1.1353095732876568</v>
      </c>
      <c r="L85" s="96">
        <f t="shared" si="19"/>
        <v>1.1376863699543236</v>
      </c>
      <c r="M85" s="67">
        <f t="shared" si="20"/>
        <v>1.7805213737907621</v>
      </c>
      <c r="N85" s="78">
        <f t="shared" si="21"/>
        <v>1.2203662870703873</v>
      </c>
      <c r="O85" s="78">
        <f t="shared" si="22"/>
        <v>0.97376857328765709</v>
      </c>
      <c r="P85" s="69">
        <f t="shared" si="23"/>
        <v>0.97614536995432388</v>
      </c>
      <c r="Q85"/>
      <c r="R85"/>
      <c r="S85"/>
      <c r="T85"/>
      <c r="U85"/>
      <c r="V85"/>
      <c r="W85"/>
      <c r="X85"/>
      <c r="Y85"/>
      <c r="Z85"/>
      <c r="AA85"/>
      <c r="AB85"/>
      <c r="AC85"/>
      <c r="AD85"/>
      <c r="AE85"/>
      <c r="AF85"/>
      <c r="AG85"/>
      <c r="AH85"/>
      <c r="AI85"/>
      <c r="AJ85"/>
    </row>
    <row r="86" spans="1:49" ht="12.75" outlineLevel="1" x14ac:dyDescent="0.2">
      <c r="B86" s="38">
        <v>-100</v>
      </c>
      <c r="C86" s="39">
        <v>100</v>
      </c>
      <c r="D86" s="74">
        <v>200</v>
      </c>
      <c r="E86" s="8">
        <f t="shared" si="12"/>
        <v>2.1445253390018664</v>
      </c>
      <c r="F86" s="5">
        <f t="shared" si="13"/>
        <v>1.4861892522814948</v>
      </c>
      <c r="G86" s="5">
        <f t="shared" si="14"/>
        <v>1.36378703849876</v>
      </c>
      <c r="H86" s="53">
        <f t="shared" si="15"/>
        <v>1.3661638351654268</v>
      </c>
      <c r="I86" s="8">
        <f t="shared" si="16"/>
        <v>2.2257173390018679</v>
      </c>
      <c r="J86" s="75">
        <f t="shared" si="17"/>
        <v>1.3626812522814937</v>
      </c>
      <c r="K86" s="75">
        <f t="shared" si="18"/>
        <v>0.96643703849876417</v>
      </c>
      <c r="L86" s="96">
        <f t="shared" si="19"/>
        <v>0.96881383516543096</v>
      </c>
      <c r="M86" s="67">
        <f t="shared" si="20"/>
        <v>2.0023063390018692</v>
      </c>
      <c r="N86" s="78">
        <f t="shared" si="21"/>
        <v>1.2186112522814945</v>
      </c>
      <c r="O86" s="78">
        <f t="shared" si="22"/>
        <v>0.90818603849876567</v>
      </c>
      <c r="P86" s="69">
        <f t="shared" si="23"/>
        <v>0.91056283516543246</v>
      </c>
      <c r="Q86"/>
      <c r="R86"/>
      <c r="S86"/>
      <c r="T86"/>
      <c r="U86"/>
      <c r="V86"/>
      <c r="W86"/>
      <c r="X86"/>
      <c r="Y86"/>
      <c r="Z86"/>
      <c r="AA86"/>
      <c r="AB86"/>
      <c r="AC86"/>
      <c r="AD86"/>
      <c r="AE86"/>
      <c r="AF86"/>
      <c r="AG86"/>
      <c r="AH86"/>
      <c r="AI86"/>
      <c r="AJ86"/>
    </row>
    <row r="87" spans="1:49" ht="12.75" outlineLevel="1" x14ac:dyDescent="0.2">
      <c r="B87" s="38">
        <v>100</v>
      </c>
      <c r="C87" s="39">
        <v>100</v>
      </c>
      <c r="D87" s="74">
        <v>200</v>
      </c>
      <c r="E87" s="8">
        <f t="shared" si="12"/>
        <v>2.3182548390018702</v>
      </c>
      <c r="F87" s="5">
        <f t="shared" si="13"/>
        <v>1.4338517522814946</v>
      </c>
      <c r="G87" s="5">
        <f t="shared" si="14"/>
        <v>1.0579055384987655</v>
      </c>
      <c r="H87" s="53">
        <f t="shared" si="15"/>
        <v>1.0602823351654322</v>
      </c>
      <c r="I87" s="8">
        <f t="shared" si="16"/>
        <v>2.1040478390018684</v>
      </c>
      <c r="J87" s="75">
        <f t="shared" si="17"/>
        <v>1.2766597522814926</v>
      </c>
      <c r="K87" s="75">
        <f t="shared" si="18"/>
        <v>1.0771585384987645</v>
      </c>
      <c r="L87" s="96">
        <f t="shared" si="19"/>
        <v>1.0795353351654313</v>
      </c>
      <c r="M87" s="67">
        <f t="shared" si="20"/>
        <v>2.0868048390018679</v>
      </c>
      <c r="N87" s="78">
        <f t="shared" si="21"/>
        <v>1.2041607522814921</v>
      </c>
      <c r="O87" s="78">
        <f t="shared" si="22"/>
        <v>1.0321255384987609</v>
      </c>
      <c r="P87" s="69">
        <f t="shared" si="23"/>
        <v>1.0345023351654277</v>
      </c>
      <c r="Q87"/>
      <c r="R87"/>
      <c r="S87"/>
      <c r="T87"/>
      <c r="U87"/>
      <c r="V87"/>
      <c r="W87"/>
      <c r="X87"/>
      <c r="Y87"/>
      <c r="Z87"/>
      <c r="AA87"/>
      <c r="AB87"/>
      <c r="AC87"/>
      <c r="AD87"/>
      <c r="AE87"/>
      <c r="AF87"/>
      <c r="AG87"/>
      <c r="AH87"/>
      <c r="AI87"/>
      <c r="AJ87"/>
    </row>
    <row r="88" spans="1:49" ht="12.75" outlineLevel="1" x14ac:dyDescent="0.2">
      <c r="B88" s="38">
        <v>-100</v>
      </c>
      <c r="C88" s="39">
        <v>-100</v>
      </c>
      <c r="D88" s="74">
        <v>300</v>
      </c>
      <c r="E88" s="8">
        <f t="shared" si="12"/>
        <v>2.9877121977354228</v>
      </c>
      <c r="F88" s="5">
        <f t="shared" si="13"/>
        <v>1.8378371110150482</v>
      </c>
      <c r="G88" s="5">
        <f t="shared" si="14"/>
        <v>1.1202808972323162</v>
      </c>
      <c r="H88" s="53">
        <f t="shared" si="15"/>
        <v>1.122657693898983</v>
      </c>
      <c r="I88" s="8">
        <f t="shared" si="16"/>
        <v>2.3467211977354232</v>
      </c>
      <c r="J88" s="75">
        <f t="shared" si="17"/>
        <v>1.3711281110150466</v>
      </c>
      <c r="K88" s="75">
        <f t="shared" si="18"/>
        <v>1.2138818972323158</v>
      </c>
      <c r="L88" s="96">
        <f t="shared" si="19"/>
        <v>1.2162586938989826</v>
      </c>
      <c r="M88" s="67">
        <f t="shared" si="20"/>
        <v>2.0148721977354178</v>
      </c>
      <c r="N88" s="78">
        <f t="shared" si="21"/>
        <v>1.1145171110150471</v>
      </c>
      <c r="O88" s="78">
        <f t="shared" si="22"/>
        <v>0.9990728972323133</v>
      </c>
      <c r="P88" s="69">
        <f t="shared" si="23"/>
        <v>1.0014496938989801</v>
      </c>
      <c r="Q88"/>
      <c r="R88"/>
      <c r="S88"/>
      <c r="T88"/>
      <c r="U88"/>
      <c r="V88"/>
      <c r="W88"/>
      <c r="X88"/>
      <c r="Y88"/>
      <c r="Z88"/>
      <c r="AA88"/>
      <c r="AB88"/>
      <c r="AC88"/>
      <c r="AD88"/>
      <c r="AE88"/>
      <c r="AF88"/>
      <c r="AG88"/>
      <c r="AH88"/>
      <c r="AI88"/>
      <c r="AJ88"/>
    </row>
    <row r="89" spans="1:49" ht="12.75" outlineLevel="1" x14ac:dyDescent="0.2">
      <c r="B89" s="38">
        <v>100</v>
      </c>
      <c r="C89" s="39">
        <v>-100</v>
      </c>
      <c r="D89" s="74">
        <v>300</v>
      </c>
      <c r="E89" s="8">
        <f t="shared" si="12"/>
        <v>2.4420706977354243</v>
      </c>
      <c r="F89" s="5">
        <f t="shared" si="13"/>
        <v>1.4447116110150482</v>
      </c>
      <c r="G89" s="5">
        <f t="shared" si="14"/>
        <v>1.4420413972323161</v>
      </c>
      <c r="H89" s="53">
        <f t="shared" si="15"/>
        <v>1.4444181938989828</v>
      </c>
      <c r="I89" s="8">
        <f t="shared" si="16"/>
        <v>1.7215016977354196</v>
      </c>
      <c r="J89" s="75">
        <f t="shared" si="17"/>
        <v>1.1443416110150473</v>
      </c>
      <c r="K89" s="75">
        <f t="shared" si="18"/>
        <v>0.79853239723231439</v>
      </c>
      <c r="L89" s="96">
        <f t="shared" si="19"/>
        <v>0.80090919389898119</v>
      </c>
      <c r="M89" s="67">
        <f t="shared" si="20"/>
        <v>1.5551426977354197</v>
      </c>
      <c r="N89" s="78">
        <f t="shared" si="21"/>
        <v>1.2918606110150428</v>
      </c>
      <c r="O89" s="78">
        <f t="shared" si="22"/>
        <v>0.76044239723231755</v>
      </c>
      <c r="P89" s="69">
        <f t="shared" si="23"/>
        <v>0.76281919389898434</v>
      </c>
      <c r="Q89"/>
      <c r="R89"/>
      <c r="S89"/>
      <c r="T89"/>
      <c r="U89"/>
      <c r="V89"/>
      <c r="W89"/>
      <c r="X89"/>
      <c r="Y89"/>
      <c r="Z89"/>
      <c r="AA89"/>
      <c r="AB89"/>
      <c r="AC89"/>
      <c r="AD89"/>
      <c r="AE89"/>
      <c r="AF89"/>
      <c r="AG89"/>
      <c r="AH89"/>
      <c r="AI89"/>
      <c r="AJ89"/>
    </row>
    <row r="90" spans="1:49" ht="12.75" outlineLevel="1" x14ac:dyDescent="0.2">
      <c r="B90" s="38">
        <v>0</v>
      </c>
      <c r="C90" s="39">
        <v>0</v>
      </c>
      <c r="D90" s="74">
        <v>300</v>
      </c>
      <c r="E90" s="8">
        <f t="shared" si="12"/>
        <v>2.3064261454518871</v>
      </c>
      <c r="F90" s="5">
        <f t="shared" si="13"/>
        <v>1.447900558731515</v>
      </c>
      <c r="G90" s="5">
        <f t="shared" si="14"/>
        <v>1.4556748449487849</v>
      </c>
      <c r="H90" s="53">
        <f t="shared" si="15"/>
        <v>1.4580516416154516</v>
      </c>
      <c r="I90" s="8">
        <f t="shared" si="16"/>
        <v>2.3018561454518931</v>
      </c>
      <c r="J90" s="75">
        <f t="shared" si="17"/>
        <v>1.3672505587315165</v>
      </c>
      <c r="K90" s="75">
        <f t="shared" si="18"/>
        <v>1.2388968449487869</v>
      </c>
      <c r="L90" s="96">
        <f t="shared" si="19"/>
        <v>1.2412736416154537</v>
      </c>
      <c r="M90" s="67">
        <f t="shared" si="20"/>
        <v>2.1455951454518924</v>
      </c>
      <c r="N90" s="78">
        <f t="shared" si="21"/>
        <v>1.2220015587315167</v>
      </c>
      <c r="O90" s="78">
        <f t="shared" si="22"/>
        <v>1.0195678449487851</v>
      </c>
      <c r="P90" s="69">
        <f t="shared" si="23"/>
        <v>1.0219446416154518</v>
      </c>
      <c r="Q90"/>
      <c r="R90"/>
      <c r="S90"/>
      <c r="T90"/>
      <c r="U90"/>
      <c r="V90"/>
      <c r="W90"/>
      <c r="X90"/>
      <c r="Y90"/>
      <c r="Z90"/>
      <c r="AA90"/>
      <c r="AB90"/>
      <c r="AC90"/>
      <c r="AD90"/>
      <c r="AE90"/>
      <c r="AF90"/>
      <c r="AG90"/>
      <c r="AH90"/>
      <c r="AI90"/>
      <c r="AJ90"/>
    </row>
    <row r="91" spans="1:49" ht="12.75" outlineLevel="1" x14ac:dyDescent="0.2">
      <c r="B91" s="38">
        <v>-100</v>
      </c>
      <c r="C91" s="39">
        <v>100</v>
      </c>
      <c r="D91" s="74">
        <v>300</v>
      </c>
      <c r="E91" s="8">
        <f t="shared" si="12"/>
        <v>1.7459651977354227</v>
      </c>
      <c r="F91" s="5">
        <f t="shared" si="13"/>
        <v>1.650085111015045</v>
      </c>
      <c r="G91" s="5">
        <f t="shared" si="14"/>
        <v>1.0869998972323174</v>
      </c>
      <c r="H91" s="53">
        <f t="shared" si="15"/>
        <v>1.0893766938989842</v>
      </c>
      <c r="I91" s="8">
        <f t="shared" si="16"/>
        <v>2.6649981977354216</v>
      </c>
      <c r="J91" s="75">
        <f t="shared" si="17"/>
        <v>1.335617111015047</v>
      </c>
      <c r="K91" s="75">
        <f t="shared" si="18"/>
        <v>1.1847968972323173</v>
      </c>
      <c r="L91" s="96">
        <f t="shared" si="19"/>
        <v>1.1871736938989841</v>
      </c>
      <c r="M91" s="67">
        <f t="shared" si="20"/>
        <v>2.1063171977354216</v>
      </c>
      <c r="N91" s="78">
        <f t="shared" si="21"/>
        <v>1.2608561110150447</v>
      </c>
      <c r="O91" s="78">
        <f t="shared" si="22"/>
        <v>0.99647689723231281</v>
      </c>
      <c r="P91" s="69">
        <f t="shared" si="23"/>
        <v>0.9988536938989796</v>
      </c>
      <c r="Q91"/>
      <c r="R91"/>
      <c r="S91"/>
      <c r="T91"/>
      <c r="U91"/>
      <c r="V91"/>
      <c r="W91"/>
      <c r="X91"/>
      <c r="Y91"/>
      <c r="Z91"/>
      <c r="AA91"/>
      <c r="AB91"/>
      <c r="AC91"/>
      <c r="AD91"/>
      <c r="AE91"/>
      <c r="AF91"/>
      <c r="AG91"/>
      <c r="AH91"/>
      <c r="AI91"/>
      <c r="AJ91"/>
    </row>
    <row r="92" spans="1:49" ht="13.5" outlineLevel="1" thickBot="1" x14ac:dyDescent="0.25">
      <c r="B92" s="40">
        <v>100</v>
      </c>
      <c r="C92" s="39">
        <v>100</v>
      </c>
      <c r="D92" s="74">
        <v>300</v>
      </c>
      <c r="E92" s="16">
        <f t="shared" si="12"/>
        <v>2.0728921977354204</v>
      </c>
      <c r="F92" s="5">
        <f t="shared" si="13"/>
        <v>1.4884281110150468</v>
      </c>
      <c r="G92" s="5">
        <f t="shared" si="14"/>
        <v>1.4363588972323136</v>
      </c>
      <c r="H92" s="53">
        <f t="shared" si="15"/>
        <v>1.4387356938989804</v>
      </c>
      <c r="I92" s="16">
        <f t="shared" si="16"/>
        <v>1.958051197735422</v>
      </c>
      <c r="J92" s="75">
        <f t="shared" si="17"/>
        <v>1.1828861110150442</v>
      </c>
      <c r="K92" s="75">
        <f t="shared" si="18"/>
        <v>0.83579589723231962</v>
      </c>
      <c r="L92" s="96">
        <f t="shared" si="19"/>
        <v>0.83817269389898641</v>
      </c>
      <c r="M92" s="97">
        <f t="shared" si="20"/>
        <v>2.106591197735419</v>
      </c>
      <c r="N92" s="78">
        <f t="shared" si="21"/>
        <v>1.3463761110150472</v>
      </c>
      <c r="O92" s="78">
        <f t="shared" si="22"/>
        <v>1.2980578972323151</v>
      </c>
      <c r="P92" s="69">
        <f t="shared" si="23"/>
        <v>1.3004346938989819</v>
      </c>
      <c r="Q92"/>
      <c r="R92"/>
      <c r="S92"/>
      <c r="T92"/>
      <c r="U92"/>
      <c r="V92"/>
      <c r="W92"/>
      <c r="X92"/>
      <c r="Y92"/>
      <c r="Z92"/>
      <c r="AA92"/>
      <c r="AB92"/>
      <c r="AC92"/>
      <c r="AD92"/>
      <c r="AE92"/>
      <c r="AF92"/>
      <c r="AG92"/>
      <c r="AH92"/>
      <c r="AI92"/>
      <c r="AJ92"/>
    </row>
    <row r="93" spans="1:49" ht="12.75" x14ac:dyDescent="0.2">
      <c r="A93" s="6"/>
      <c r="B93" s="6"/>
      <c r="C93" s="1" t="s">
        <v>7</v>
      </c>
      <c r="D93" s="44"/>
      <c r="E93" s="99">
        <f t="shared" ref="E93:P93" si="24">STDEV(E78:E92)</f>
        <v>0.28848176973876072</v>
      </c>
      <c r="F93" s="100">
        <f t="shared" si="24"/>
        <v>0.14214172583895238</v>
      </c>
      <c r="G93" s="100">
        <f t="shared" si="24"/>
        <v>0.17365190620162285</v>
      </c>
      <c r="H93" s="101">
        <f t="shared" si="24"/>
        <v>0.17365190620162213</v>
      </c>
      <c r="I93" s="99">
        <f t="shared" si="24"/>
        <v>0.22558305781200236</v>
      </c>
      <c r="J93" s="100">
        <f t="shared" si="24"/>
        <v>8.6212180172313607E-2</v>
      </c>
      <c r="K93" s="100">
        <f t="shared" si="24"/>
        <v>0.13392452397301161</v>
      </c>
      <c r="L93" s="101">
        <f t="shared" si="24"/>
        <v>0.13392452397301161</v>
      </c>
      <c r="M93" s="99">
        <f t="shared" si="24"/>
        <v>0.16410360133748092</v>
      </c>
      <c r="N93" s="100">
        <f t="shared" si="24"/>
        <v>7.833721269528654E-2</v>
      </c>
      <c r="O93" s="100">
        <f t="shared" si="24"/>
        <v>0.11819894329360191</v>
      </c>
      <c r="P93" s="101">
        <f t="shared" si="24"/>
        <v>0.11819894329360138</v>
      </c>
      <c r="Q93"/>
      <c r="R93"/>
      <c r="S93"/>
      <c r="T93"/>
      <c r="U93"/>
      <c r="V93"/>
      <c r="W93"/>
      <c r="X93"/>
      <c r="Y93"/>
      <c r="Z93"/>
      <c r="AA93"/>
      <c r="AB93"/>
      <c r="AC93"/>
      <c r="AD93"/>
      <c r="AE93"/>
      <c r="AF93"/>
      <c r="AG93"/>
      <c r="AH93"/>
      <c r="AI93"/>
      <c r="AJ93"/>
    </row>
    <row r="94" spans="1:49" ht="13.5" thickBot="1" x14ac:dyDescent="0.25">
      <c r="B94" s="6"/>
      <c r="C94" s="11" t="s">
        <v>8</v>
      </c>
      <c r="D94" s="45"/>
      <c r="E94" s="102">
        <f t="shared" ref="E94:P94" si="25">AVERAGE(E78:E92)</f>
        <v>2.2878150379219715</v>
      </c>
      <c r="F94" s="103">
        <f t="shared" si="25"/>
        <v>1.4891796178682635</v>
      </c>
      <c r="G94" s="103">
        <f t="shared" si="25"/>
        <v>1.229638437418866</v>
      </c>
      <c r="H94" s="104">
        <f t="shared" si="25"/>
        <v>1.2320152340855328</v>
      </c>
      <c r="I94" s="102">
        <f t="shared" si="25"/>
        <v>2.1858409712553049</v>
      </c>
      <c r="J94" s="103">
        <f t="shared" si="25"/>
        <v>1.3034281512015968</v>
      </c>
      <c r="K94" s="103">
        <f t="shared" si="25"/>
        <v>1.0813379707522002</v>
      </c>
      <c r="L94" s="104">
        <f t="shared" si="25"/>
        <v>1.083714767418867</v>
      </c>
      <c r="M94" s="102">
        <f t="shared" si="25"/>
        <v>1.9702799045886374</v>
      </c>
      <c r="N94" s="103">
        <f t="shared" si="25"/>
        <v>1.2034190845349291</v>
      </c>
      <c r="O94" s="103">
        <f t="shared" si="25"/>
        <v>0.9745131707521989</v>
      </c>
      <c r="P94" s="104">
        <f t="shared" si="25"/>
        <v>0.97688996741886569</v>
      </c>
      <c r="Q94"/>
      <c r="R94"/>
      <c r="S94"/>
      <c r="T94"/>
      <c r="U94"/>
      <c r="V94"/>
      <c r="W94"/>
      <c r="X94"/>
      <c r="Y94"/>
      <c r="Z94"/>
      <c r="AA94"/>
      <c r="AB94"/>
      <c r="AC94"/>
      <c r="AD94"/>
      <c r="AE94"/>
      <c r="AF94"/>
      <c r="AG94"/>
      <c r="AH94"/>
      <c r="AI94"/>
      <c r="AJ94"/>
    </row>
    <row r="95" spans="1:49" x14ac:dyDescent="0.2">
      <c r="B95" s="6"/>
      <c r="C95" s="6"/>
      <c r="D95" s="6"/>
      <c r="F95" s="6"/>
      <c r="G95" s="6"/>
      <c r="H95" s="6"/>
      <c r="I95" s="6"/>
      <c r="J95" s="6"/>
      <c r="K95" s="6"/>
      <c r="L95" s="50"/>
      <c r="M95" s="50"/>
      <c r="N95" s="50"/>
      <c r="O95" s="50"/>
      <c r="P95" s="6"/>
    </row>
    <row r="96" spans="1:49" ht="12.75" x14ac:dyDescent="0.2">
      <c r="B96"/>
      <c r="C96"/>
      <c r="D96"/>
      <c r="E96"/>
      <c r="F96"/>
      <c r="G96"/>
      <c r="H96"/>
      <c r="I96"/>
      <c r="J96"/>
      <c r="K96"/>
      <c r="L96"/>
      <c r="M96" s="2"/>
      <c r="N96"/>
      <c r="O96"/>
      <c r="P96"/>
      <c r="Q96"/>
      <c r="R96"/>
      <c r="S96"/>
      <c r="T96"/>
      <c r="U96"/>
      <c r="V96"/>
      <c r="W96"/>
      <c r="X96"/>
    </row>
    <row r="97" spans="2:24" ht="12.75" x14ac:dyDescent="0.2">
      <c r="B97"/>
      <c r="C97"/>
      <c r="D97"/>
      <c r="E97"/>
      <c r="F97"/>
      <c r="G97"/>
      <c r="H97"/>
      <c r="I97"/>
      <c r="J97"/>
      <c r="K97"/>
      <c r="L97"/>
      <c r="M97" s="2"/>
      <c r="N97"/>
      <c r="O97"/>
      <c r="P97"/>
      <c r="Q97"/>
      <c r="R97"/>
      <c r="S97"/>
      <c r="T97"/>
      <c r="U97"/>
      <c r="V97"/>
      <c r="W97"/>
      <c r="X97"/>
    </row>
    <row r="98" spans="2:24" ht="12.75" x14ac:dyDescent="0.2">
      <c r="B98"/>
      <c r="C98"/>
      <c r="D98"/>
      <c r="E98"/>
      <c r="F98"/>
      <c r="G98"/>
      <c r="H98"/>
      <c r="I98"/>
      <c r="J98"/>
      <c r="K98"/>
      <c r="L98"/>
      <c r="M98" s="2"/>
      <c r="N98"/>
      <c r="O98"/>
      <c r="P98"/>
      <c r="Q98"/>
      <c r="R98"/>
      <c r="S98"/>
      <c r="T98"/>
      <c r="U98"/>
      <c r="V98"/>
      <c r="W98"/>
      <c r="X98"/>
    </row>
    <row r="101" spans="2:24" x14ac:dyDescent="0.2">
      <c r="B101" s="2" t="s">
        <v>18</v>
      </c>
      <c r="P101" s="51"/>
    </row>
    <row r="102" spans="2:24" ht="22.5" x14ac:dyDescent="0.2">
      <c r="B102" s="87" t="s">
        <v>15</v>
      </c>
      <c r="C102" s="87" t="s">
        <v>26</v>
      </c>
      <c r="D102" s="87" t="s">
        <v>27</v>
      </c>
      <c r="E102" s="87" t="s">
        <v>28</v>
      </c>
      <c r="F102" s="87"/>
      <c r="M102" s="77"/>
      <c r="N102" s="77"/>
      <c r="O102" s="77"/>
      <c r="P102" s="77"/>
    </row>
    <row r="103" spans="2:24" x14ac:dyDescent="0.2">
      <c r="B103" s="85">
        <v>1</v>
      </c>
      <c r="C103" s="86">
        <f>E94</f>
        <v>2.2878150379219715</v>
      </c>
      <c r="D103" s="86">
        <f>I94</f>
        <v>2.1858409712553049</v>
      </c>
      <c r="E103" s="86">
        <f>M94</f>
        <v>1.9702799045886374</v>
      </c>
      <c r="F103" s="86"/>
      <c r="J103" s="76"/>
      <c r="K103" s="76"/>
      <c r="L103" s="76"/>
      <c r="M103" s="2"/>
      <c r="N103" s="76"/>
      <c r="O103" s="76"/>
      <c r="P103" s="76"/>
      <c r="R103" s="76"/>
      <c r="S103" s="76"/>
      <c r="T103" s="76"/>
    </row>
    <row r="104" spans="2:24" x14ac:dyDescent="0.2">
      <c r="B104" s="85">
        <v>2.5</v>
      </c>
      <c r="C104" s="86">
        <f>F94</f>
        <v>1.4891796178682635</v>
      </c>
      <c r="D104" s="86">
        <f>J94</f>
        <v>1.3034281512015968</v>
      </c>
      <c r="E104" s="86">
        <f>N94</f>
        <v>1.2034190845349291</v>
      </c>
      <c r="F104" s="86"/>
      <c r="J104" s="76"/>
      <c r="K104" s="76"/>
      <c r="L104" s="76"/>
      <c r="M104" s="2"/>
      <c r="N104" s="76"/>
      <c r="O104" s="76"/>
      <c r="P104" s="76"/>
      <c r="R104" s="76"/>
      <c r="S104" s="76"/>
      <c r="T104" s="76"/>
    </row>
    <row r="105" spans="2:24" x14ac:dyDescent="0.2">
      <c r="B105" s="85">
        <v>4.25</v>
      </c>
      <c r="C105" s="86">
        <f>G94</f>
        <v>1.229638437418866</v>
      </c>
      <c r="D105" s="86">
        <f>K94</f>
        <v>1.0813379707522002</v>
      </c>
      <c r="E105" s="86">
        <f>O94</f>
        <v>0.9745131707521989</v>
      </c>
      <c r="F105" s="86"/>
      <c r="J105" s="76"/>
      <c r="K105" s="76"/>
      <c r="L105" s="76"/>
      <c r="M105" s="2"/>
      <c r="N105" s="76"/>
      <c r="O105" s="76"/>
      <c r="P105" s="76"/>
      <c r="R105" s="76"/>
      <c r="S105" s="76"/>
      <c r="T105" s="76"/>
    </row>
    <row r="106" spans="2:24" x14ac:dyDescent="0.2">
      <c r="B106" s="85">
        <v>6</v>
      </c>
      <c r="C106" s="86">
        <f>H94</f>
        <v>1.2320152340855328</v>
      </c>
      <c r="D106" s="86">
        <f>L94</f>
        <v>1.083714767418867</v>
      </c>
      <c r="E106" s="86">
        <f>P94</f>
        <v>0.97688996741886569</v>
      </c>
      <c r="F106" s="86"/>
      <c r="J106" s="76"/>
      <c r="K106" s="76"/>
      <c r="L106" s="76"/>
      <c r="M106" s="2"/>
      <c r="N106" s="76"/>
      <c r="O106" s="76"/>
      <c r="P106" s="76"/>
      <c r="R106" s="76"/>
      <c r="S106" s="76"/>
      <c r="T106" s="76"/>
    </row>
    <row r="145" customFormat="1" ht="12.75" x14ac:dyDescent="0.2"/>
    <row r="146" customFormat="1" ht="12.75" x14ac:dyDescent="0.2"/>
    <row r="147" customFormat="1" ht="12.75" x14ac:dyDescent="0.2"/>
    <row r="148" customFormat="1" ht="12.75" x14ac:dyDescent="0.2"/>
    <row r="149" customFormat="1" ht="12.75" x14ac:dyDescent="0.2"/>
    <row r="150" customFormat="1" ht="12.75" x14ac:dyDescent="0.2"/>
    <row r="151" customFormat="1" ht="12.75" x14ac:dyDescent="0.2"/>
    <row r="152" customFormat="1" ht="12.75" x14ac:dyDescent="0.2"/>
    <row r="153" customFormat="1" ht="12.75" x14ac:dyDescent="0.2"/>
    <row r="154" customFormat="1" ht="12.75" x14ac:dyDescent="0.2"/>
    <row r="155" customFormat="1" ht="12.75" x14ac:dyDescent="0.2"/>
    <row r="156" customFormat="1" ht="12.75" x14ac:dyDescent="0.2"/>
    <row r="157" customFormat="1" ht="12.75" x14ac:dyDescent="0.2"/>
    <row r="158" customFormat="1" ht="12.75" x14ac:dyDescent="0.2"/>
    <row r="159" customFormat="1" ht="12.75" x14ac:dyDescent="0.2"/>
    <row r="160" customFormat="1" ht="12.75" x14ac:dyDescent="0.2"/>
    <row r="161" customFormat="1" ht="12.75" x14ac:dyDescent="0.2"/>
    <row r="162" customFormat="1" ht="12.75" x14ac:dyDescent="0.2"/>
  </sheetData>
  <sheetProtection sheet="1" objects="1" scenarios="1"/>
  <customSheetViews>
    <customSheetView guid="{31180BA9-61CE-11D6-829F-0002A5CEDC6B}" showRuler="0" topLeftCell="A34">
      <pane xSplit="10" topLeftCell="U1"/>
      <selection activeCell="G60" sqref="G60"/>
      <rowBreaks count="6" manualBreakCount="6">
        <brk id="62" max="65535" man="1"/>
        <brk id="114" max="65535" man="1"/>
        <brk id="166" max="65535" man="1"/>
        <brk id="218" max="65535" man="1"/>
        <brk id="270" max="65535" man="1"/>
        <brk id="322" max="65535" man="1"/>
      </rowBreaks>
      <colBreaks count="1" manualBreakCount="1">
        <brk id="24" max="1048575" man="1"/>
      </colBreaks>
      <pageMargins left="0.39370078740157483" right="0.39370078740157483" top="1.1811023622047245" bottom="0.78740157480314965" header="0.9055118110236221" footer="0.39370078740157483"/>
      <printOptions horizontalCentered="1"/>
      <pageSetup paperSize="9" scale="55" fitToWidth="0" orientation="landscape" r:id="rId1"/>
      <headerFooter alignWithMargins="0">
        <oddHeader>&amp;C&amp;"Times New Roman,Fet"&amp;14Conformity Test of ADtranz Reduced Size Reference Loops</oddHeader>
        <oddFooter>&amp;L&amp;"Times New Roman,Regular"&amp;12Date: &amp;D&amp;C&amp;"Times New Roman,Regular"&amp;12Page &amp;P of &amp;N&amp;R&amp;"Times New Roman,Regular"&amp;12Sheet: &amp;A, File: &amp;F</oddFooter>
      </headerFooter>
    </customSheetView>
  </customSheetViews>
  <phoneticPr fontId="4" type="noConversion"/>
  <pageMargins left="0.74803149606299213" right="0.74803149606299213" top="0.98425196850393704" bottom="0.98425196850393704" header="0.51181102362204722" footer="0.51181102362204722"/>
  <pageSetup paperSize="8" scale="83" fitToWidth="0" pageOrder="overThenDown" orientation="landscape" r:id="rId2"/>
  <headerFooter alignWithMargins="0">
    <oddHeader>&amp;C&amp;A&amp;R&amp;P(&amp;N)</oddHeader>
    <oddFooter>&amp;CCalibration of Magnetic Field Probe</oddFooter>
  </headerFooter>
  <colBreaks count="1" manualBreakCount="1">
    <brk id="25" max="1048575" man="1"/>
  </col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6"/>
  <sheetViews>
    <sheetView zoomScale="150" workbookViewId="0">
      <selection activeCell="I18" sqref="I18"/>
    </sheetView>
  </sheetViews>
  <sheetFormatPr defaultRowHeight="12.75" x14ac:dyDescent="0.2"/>
  <sheetData>
    <row r="1" spans="2:7" ht="13.5" thickBot="1" x14ac:dyDescent="0.25"/>
    <row r="2" spans="2:7" s="79" customFormat="1" ht="34.5" thickBot="1" x14ac:dyDescent="0.25">
      <c r="B2" s="88" t="s">
        <v>15</v>
      </c>
      <c r="C2" s="88" t="s">
        <v>16</v>
      </c>
      <c r="D2"/>
      <c r="E2"/>
      <c r="F2"/>
    </row>
    <row r="3" spans="2:7" x14ac:dyDescent="0.2">
      <c r="B3" s="89">
        <v>1</v>
      </c>
      <c r="C3" s="106">
        <f>'All Loops'!C103</f>
        <v>2.2878150379219715</v>
      </c>
      <c r="G3" s="76"/>
    </row>
    <row r="4" spans="2:7" x14ac:dyDescent="0.2">
      <c r="B4" s="90">
        <v>2.5</v>
      </c>
      <c r="C4" s="107">
        <f>'All Loops'!C104</f>
        <v>1.4891796178682635</v>
      </c>
    </row>
    <row r="5" spans="2:7" x14ac:dyDescent="0.2">
      <c r="B5" s="90">
        <v>4.25</v>
      </c>
      <c r="C5" s="107">
        <f>'All Loops'!C105</f>
        <v>1.229638437418866</v>
      </c>
    </row>
    <row r="6" spans="2:7" ht="13.5" thickBot="1" x14ac:dyDescent="0.25">
      <c r="B6" s="91">
        <v>6</v>
      </c>
      <c r="C6" s="108">
        <f>'All Loops'!C106</f>
        <v>1.2320152340855328</v>
      </c>
    </row>
  </sheetData>
  <phoneticPr fontId="4" type="noConversion"/>
  <pageMargins left="0.75" right="0.75" top="1" bottom="1" header="0.5" footer="0.5"/>
  <pageSetup paperSize="9" orientation="portrait" r:id="rId1"/>
  <headerFooter alignWithMargins="0">
    <oddHeader>&amp;C&amp;A&amp;R&amp;P(&amp;N)</oddHeader>
    <oddFooter>&amp;CCallibration of Magnetic Field Probe</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6"/>
  <sheetViews>
    <sheetView zoomScale="150" workbookViewId="0">
      <selection activeCell="I13" sqref="I13"/>
    </sheetView>
  </sheetViews>
  <sheetFormatPr defaultRowHeight="12.75" x14ac:dyDescent="0.2"/>
  <sheetData>
    <row r="1" spans="2:7" ht="13.5" thickBot="1" x14ac:dyDescent="0.25"/>
    <row r="2" spans="2:7" s="79" customFormat="1" ht="34.5" thickBot="1" x14ac:dyDescent="0.25">
      <c r="B2" s="88" t="s">
        <v>15</v>
      </c>
      <c r="C2" s="105" t="s">
        <v>16</v>
      </c>
      <c r="D2"/>
      <c r="E2"/>
      <c r="F2"/>
    </row>
    <row r="3" spans="2:7" x14ac:dyDescent="0.2">
      <c r="B3" s="92">
        <v>1</v>
      </c>
      <c r="C3" s="106">
        <f>'All Loops'!D103</f>
        <v>2.1858409712553049</v>
      </c>
      <c r="G3" s="76"/>
    </row>
    <row r="4" spans="2:7" x14ac:dyDescent="0.2">
      <c r="B4" s="83">
        <v>2.5</v>
      </c>
      <c r="C4" s="107">
        <f>'All Loops'!D104</f>
        <v>1.3034281512015968</v>
      </c>
    </row>
    <row r="5" spans="2:7" x14ac:dyDescent="0.2">
      <c r="B5" s="83">
        <v>4.25</v>
      </c>
      <c r="C5" s="107">
        <f>'All Loops'!D105</f>
        <v>1.0813379707522002</v>
      </c>
    </row>
    <row r="6" spans="2:7" ht="13.5" thickBot="1" x14ac:dyDescent="0.25">
      <c r="B6" s="84">
        <v>6</v>
      </c>
      <c r="C6" s="108">
        <f>'All Loops'!D106</f>
        <v>1.083714767418867</v>
      </c>
    </row>
  </sheetData>
  <phoneticPr fontId="4" type="noConversion"/>
  <pageMargins left="0.75" right="0.75" top="1" bottom="1" header="0.5" footer="0.5"/>
  <pageSetup paperSize="9" orientation="portrait" r:id="rId1"/>
  <headerFooter alignWithMargins="0">
    <oddHeader>&amp;C&amp;A&amp;R&amp;P(&amp;N)</oddHeader>
    <oddFooter>&amp;CCallibration of Magnetic Field Probe</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6"/>
  <sheetViews>
    <sheetView zoomScale="150" workbookViewId="0">
      <selection activeCell="I15" sqref="I15"/>
    </sheetView>
  </sheetViews>
  <sheetFormatPr defaultRowHeight="12.75" x14ac:dyDescent="0.2"/>
  <sheetData>
    <row r="1" spans="2:7" ht="13.5" thickBot="1" x14ac:dyDescent="0.25"/>
    <row r="2" spans="2:7" s="79" customFormat="1" ht="34.5" thickBot="1" x14ac:dyDescent="0.25">
      <c r="B2" s="88" t="s">
        <v>15</v>
      </c>
      <c r="C2" s="105" t="s">
        <v>16</v>
      </c>
      <c r="D2"/>
      <c r="E2"/>
      <c r="F2"/>
    </row>
    <row r="3" spans="2:7" x14ac:dyDescent="0.2">
      <c r="B3" s="92">
        <v>1</v>
      </c>
      <c r="C3" s="106">
        <f>'All Loops'!E103</f>
        <v>1.9702799045886374</v>
      </c>
      <c r="G3" s="76"/>
    </row>
    <row r="4" spans="2:7" x14ac:dyDescent="0.2">
      <c r="B4" s="83">
        <v>2.5</v>
      </c>
      <c r="C4" s="107">
        <f>'All Loops'!E104</f>
        <v>1.2034190845349291</v>
      </c>
    </row>
    <row r="5" spans="2:7" x14ac:dyDescent="0.2">
      <c r="B5" s="83">
        <v>4.25</v>
      </c>
      <c r="C5" s="107">
        <f>'All Loops'!E105</f>
        <v>0.9745131707521989</v>
      </c>
    </row>
    <row r="6" spans="2:7" ht="13.5" thickBot="1" x14ac:dyDescent="0.25">
      <c r="B6" s="84">
        <v>6</v>
      </c>
      <c r="C6" s="108">
        <f>'All Loops'!E106</f>
        <v>0.97688996741886569</v>
      </c>
    </row>
  </sheetData>
  <phoneticPr fontId="4" type="noConversion"/>
  <pageMargins left="0.75" right="0.75" top="1" bottom="1" header="0.5" footer="0.5"/>
  <pageSetup paperSize="9" orientation="portrait" r:id="rId1"/>
  <headerFooter alignWithMargins="0">
    <oddHeader>&amp;C&amp;A&amp;R&amp;P(&amp;N)</oddHeader>
    <oddFooter>&amp;CCallibration of Magnetic Field Probe</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9</vt:i4>
      </vt:variant>
    </vt:vector>
  </HeadingPairs>
  <TitlesOfParts>
    <vt:vector size="13" baseType="lpstr">
      <vt:lpstr>All Loops</vt:lpstr>
      <vt:lpstr>CF Loop no. 1</vt:lpstr>
      <vt:lpstr>CF Loop no. 2</vt:lpstr>
      <vt:lpstr>CF Loop no. 3</vt:lpstr>
      <vt:lpstr>devX1</vt:lpstr>
      <vt:lpstr>devX2</vt:lpstr>
      <vt:lpstr>devX3</vt:lpstr>
      <vt:lpstr>devY1</vt:lpstr>
      <vt:lpstr>devY2</vt:lpstr>
      <vt:lpstr>devY3</vt:lpstr>
      <vt:lpstr>devZ1</vt:lpstr>
      <vt:lpstr>devZ2</vt:lpstr>
      <vt:lpstr>devZ3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 Lundberg</dc:creator>
  <cp:lastModifiedBy>Per Lundberg</cp:lastModifiedBy>
  <cp:lastPrinted>2009-01-12T08:51:17Z</cp:lastPrinted>
  <dcterms:created xsi:type="dcterms:W3CDTF">1997-04-04T08:40:53Z</dcterms:created>
  <dcterms:modified xsi:type="dcterms:W3CDTF">2016-06-24T07:27:47Z</dcterms:modified>
</cp:coreProperties>
</file>